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imbafsprd2\FolderRedirection\yamitz\Desktop\ניהול סיכונים פרטי\גילוי כמותי - דוחות לפרסום\מסלקת מעוף\"/>
    </mc:Choice>
  </mc:AlternateContent>
  <xr:revisionPtr revIDLastSave="0" documentId="13_ncr:1_{542CD914-2AEC-4D63-A33A-BF81067FD958}" xr6:coauthVersionLast="47" xr6:coauthVersionMax="47" xr10:uidLastSave="{00000000-0000-0000-0000-000000000000}"/>
  <bookViews>
    <workbookView xWindow="-120" yWindow="-120" windowWidth="29040" windowHeight="15840" activeTab="1" xr2:uid="{00000000-000D-0000-FFFF-FFFF00000000}"/>
  </bookViews>
  <sheets>
    <sheet name="cover " sheetId="4" r:id="rId1"/>
    <sheet name="31.12.23" sheetId="2" r:id="rId2"/>
  </sheets>
  <externalReferences>
    <externalReference r:id="rId3"/>
  </externalReferences>
  <definedNames>
    <definedName name="Disclosure12.1" localSheetId="0">#REF!</definedName>
    <definedName name="Disclosure12.1">#REF!</definedName>
    <definedName name="Disclosure12.2" localSheetId="0">#REF!</definedName>
    <definedName name="Disclosure12.2">#REF!</definedName>
    <definedName name="Disclosure13.1" localSheetId="0">#REF!</definedName>
    <definedName name="Disclosure13.1">#REF!</definedName>
    <definedName name="Disclosure14.1">#REF!</definedName>
    <definedName name="Disclosure15.1">#REF!</definedName>
    <definedName name="Disclosure15.2">#REF!</definedName>
    <definedName name="Disclosure15.3">#REF!</definedName>
    <definedName name="Disclosure16.1">#REF!</definedName>
    <definedName name="Disclosure16.2">#REF!</definedName>
    <definedName name="Disclosure16.3">#REF!</definedName>
    <definedName name="Disclosure17.1">#REF!</definedName>
    <definedName name="Disclosure17.2">#REF!</definedName>
    <definedName name="Disclosure17.3">#REF!</definedName>
    <definedName name="Disclosure17.4">#REF!</definedName>
    <definedName name="Disclosure18.1">#REF!</definedName>
    <definedName name="Disclosure18.2">#REF!</definedName>
    <definedName name="Disclosure18.3">#REF!</definedName>
    <definedName name="Disclosure18.4">#REF!</definedName>
    <definedName name="Disclosure19.1">#REF!</definedName>
    <definedName name="Disclosure20.1">#REF!</definedName>
    <definedName name="Disclosure20.2">#REF!</definedName>
    <definedName name="Disclosure20.3">#REF!</definedName>
    <definedName name="Disclosure20.4">#REF!</definedName>
    <definedName name="Disclosure20.5">#REF!</definedName>
    <definedName name="Disclosure20.6">#REF!</definedName>
    <definedName name="Disclosure20.7">#REF!</definedName>
    <definedName name="Disclosure23.1">#REF!</definedName>
    <definedName name="Disclosure23.2">#REF!</definedName>
    <definedName name="Disclosure23.3">#REF!</definedName>
    <definedName name="Disclosure4.1">#REF!</definedName>
    <definedName name="Disclosure4.2">#REF!</definedName>
    <definedName name="Disclosure4.3">#REF!</definedName>
    <definedName name="Disclosure4.4">#REF!</definedName>
    <definedName name="Disclosure5.1">#REF!</definedName>
    <definedName name="Disclosure5.2">#REF!</definedName>
    <definedName name="Disclosure5.3">#REF!</definedName>
    <definedName name="Disclosure6.1">#REF!</definedName>
    <definedName name="Disclosure6.2">#REF!</definedName>
    <definedName name="Disclosure6.3">#REF!</definedName>
    <definedName name="Disclosure6.4">#REF!</definedName>
    <definedName name="Disclosure6.5">#REF!</definedName>
    <definedName name="Disclosure6.6">#REF!</definedName>
    <definedName name="Disclosure6.7">#REF!</definedName>
    <definedName name="Disclosure6.8">#REF!</definedName>
    <definedName name="Disclosure7.1">#REF!</definedName>
    <definedName name="Disclosure7.2">#REF!</definedName>
    <definedName name="Disclosure7.3">#REF!</definedName>
    <definedName name="PRC_1">#REF!</definedName>
    <definedName name="PRC_2">#REF!</definedName>
    <definedName name="PRC_3">#REF!</definedName>
    <definedName name="_xlnm.Print_Area" localSheetId="1">'31.12.23'!$A$1:$G$241</definedName>
    <definedName name="_xlnm.Print_Titles" localSheetId="1">'31.12.23'!$1:$2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5" i="2" l="1"/>
  <c r="F171" i="2"/>
  <c r="F166" i="2"/>
  <c r="F160" i="2"/>
  <c r="F132" i="2"/>
  <c r="F129" i="2"/>
  <c r="F88" i="2"/>
  <c r="F87" i="2"/>
  <c r="F79" i="2"/>
  <c r="F80" i="2" s="1"/>
  <c r="F76" i="2"/>
  <c r="F74" i="2"/>
  <c r="F50" i="2"/>
  <c r="F49" i="2"/>
  <c r="F27" i="2"/>
  <c r="F26" i="2"/>
  <c r="F23" i="2"/>
  <c r="F22" i="2"/>
  <c r="F18" i="2"/>
  <c r="F126" i="2" s="1"/>
  <c r="F9" i="2"/>
  <c r="F8" i="2"/>
  <c r="F19" i="2" l="1"/>
  <c r="F77" i="2"/>
</calcChain>
</file>

<file path=xl/sharedStrings.xml><?xml version="1.0" encoding="utf-8"?>
<sst xmlns="http://schemas.openxmlformats.org/spreadsheetml/2006/main" count="1034" uniqueCount="407">
  <si>
    <t>4.1.1</t>
  </si>
  <si>
    <t>4.1.2</t>
  </si>
  <si>
    <t>4.1.3</t>
  </si>
  <si>
    <t>4.1.4</t>
  </si>
  <si>
    <t>4.1.5</t>
  </si>
  <si>
    <t>4.1.6</t>
  </si>
  <si>
    <t>4.1.7</t>
  </si>
  <si>
    <t>4.1.8</t>
  </si>
  <si>
    <t>4.1.9</t>
  </si>
  <si>
    <t>4.1.10</t>
  </si>
  <si>
    <t>4.2: Kccp</t>
  </si>
  <si>
    <t>4.2.1</t>
  </si>
  <si>
    <t>Kccp.</t>
  </si>
  <si>
    <t>-</t>
  </si>
  <si>
    <t>4.3.1</t>
  </si>
  <si>
    <t>4.3.2</t>
  </si>
  <si>
    <t>4.3.3</t>
  </si>
  <si>
    <t>4.3.5</t>
  </si>
  <si>
    <t>4.3.6</t>
  </si>
  <si>
    <t>4.3.7</t>
  </si>
  <si>
    <t>4.3.8</t>
  </si>
  <si>
    <t>4.3.9</t>
  </si>
  <si>
    <t>4.3.10</t>
  </si>
  <si>
    <t>4.3.11</t>
  </si>
  <si>
    <t>4.3.12</t>
  </si>
  <si>
    <t>4.3.13</t>
  </si>
  <si>
    <t>. Mutual Funds / UCITs</t>
  </si>
  <si>
    <t>4.3.14</t>
  </si>
  <si>
    <t>4.4.1</t>
  </si>
  <si>
    <t xml:space="preserve"> </t>
  </si>
  <si>
    <t>Cover 1</t>
  </si>
  <si>
    <t>4.4.2</t>
  </si>
  <si>
    <t>4.4.3</t>
  </si>
  <si>
    <t>4.4.4</t>
  </si>
  <si>
    <t>4.4.5</t>
  </si>
  <si>
    <t>4.4.6</t>
  </si>
  <si>
    <t>4.4.7</t>
  </si>
  <si>
    <t>4.4.8</t>
  </si>
  <si>
    <t>4.4.9</t>
  </si>
  <si>
    <t>4.4.10</t>
  </si>
  <si>
    <t>5.1.1.1</t>
  </si>
  <si>
    <t>5.1.1.2</t>
  </si>
  <si>
    <t>5.2.1</t>
  </si>
  <si>
    <t>5.3.1</t>
  </si>
  <si>
    <t>5.3.2</t>
  </si>
  <si>
    <t>5.3.3</t>
  </si>
  <si>
    <t>5.3.4</t>
  </si>
  <si>
    <t>6.1.1</t>
  </si>
  <si>
    <t>6.2.1</t>
  </si>
  <si>
    <t>6.2.2</t>
  </si>
  <si>
    <t>6.2.3</t>
  </si>
  <si>
    <t>6.2.4</t>
  </si>
  <si>
    <t>6.2.5</t>
  </si>
  <si>
    <t>6.2.6</t>
  </si>
  <si>
    <t>6.2.7</t>
  </si>
  <si>
    <t>6.2.8</t>
  </si>
  <si>
    <t>6.2.9</t>
  </si>
  <si>
    <t>6.2.10</t>
  </si>
  <si>
    <t>6.2.11</t>
  </si>
  <si>
    <t>6.2.12</t>
  </si>
  <si>
    <t>6.2.13</t>
  </si>
  <si>
    <t>6.2.14</t>
  </si>
  <si>
    <t>6.3.1</t>
  </si>
  <si>
    <t>6.4.1</t>
  </si>
  <si>
    <t>6.5.1</t>
  </si>
  <si>
    <t>6.5.2</t>
  </si>
  <si>
    <t>6.5.3</t>
  </si>
  <si>
    <t>6.5.4</t>
  </si>
  <si>
    <t>6.5.5</t>
  </si>
  <si>
    <t>6.6.1</t>
  </si>
  <si>
    <t>6.7.1</t>
  </si>
  <si>
    <t>6.8.1</t>
  </si>
  <si>
    <t>7.1.1</t>
  </si>
  <si>
    <t xml:space="preserve">Cover 1 </t>
  </si>
  <si>
    <t>7.1.2</t>
  </si>
  <si>
    <t>7.1.3</t>
  </si>
  <si>
    <t>7.1.4</t>
  </si>
  <si>
    <t>7.1.5</t>
  </si>
  <si>
    <t>7.1.6</t>
  </si>
  <si>
    <t>7.1.7</t>
  </si>
  <si>
    <t>7.1.8</t>
  </si>
  <si>
    <t>7.1.9</t>
  </si>
  <si>
    <t>7.1.10</t>
  </si>
  <si>
    <t>7.1.11</t>
  </si>
  <si>
    <t>7.2.1</t>
  </si>
  <si>
    <t>7.3.1</t>
  </si>
  <si>
    <t>7.3.2</t>
  </si>
  <si>
    <t>7.3.3</t>
  </si>
  <si>
    <t>7.3.4</t>
  </si>
  <si>
    <t>7.3.5</t>
  </si>
  <si>
    <t>13.1.1</t>
  </si>
  <si>
    <t>13.1.2</t>
  </si>
  <si>
    <t>13.1.3</t>
  </si>
  <si>
    <t>13.1.4</t>
  </si>
  <si>
    <t>14.1.1</t>
  </si>
  <si>
    <t>14.1.2</t>
  </si>
  <si>
    <t>14.1.3</t>
  </si>
  <si>
    <t>14.1.4</t>
  </si>
  <si>
    <t>15.1.1</t>
  </si>
  <si>
    <t>15.1.2</t>
  </si>
  <si>
    <t>15.2.1</t>
  </si>
  <si>
    <t>15.2.2</t>
  </si>
  <si>
    <t>15.2.3</t>
  </si>
  <si>
    <t>15.2.4</t>
  </si>
  <si>
    <t>15.2.5</t>
  </si>
  <si>
    <t>15.2.6</t>
  </si>
  <si>
    <t>15.2.7</t>
  </si>
  <si>
    <t>15.3.1</t>
  </si>
  <si>
    <t>15.3.2</t>
  </si>
  <si>
    <t>16.1.1</t>
  </si>
  <si>
    <t>16.2.1</t>
  </si>
  <si>
    <t>16.2.2</t>
  </si>
  <si>
    <t>16.2.3</t>
  </si>
  <si>
    <t>16.2.4</t>
  </si>
  <si>
    <t>16.2.5</t>
  </si>
  <si>
    <t>16.2.6</t>
  </si>
  <si>
    <t>16.2.7</t>
  </si>
  <si>
    <t>16.2.8</t>
  </si>
  <si>
    <t>16.2.9</t>
  </si>
  <si>
    <t>17.1.1</t>
  </si>
  <si>
    <t>17.2.1</t>
  </si>
  <si>
    <t>17.3.1</t>
  </si>
  <si>
    <t>17.4.1</t>
  </si>
  <si>
    <t>18.1.1.1</t>
  </si>
  <si>
    <t>18.1.1.2</t>
  </si>
  <si>
    <t>18.1.1.3</t>
  </si>
  <si>
    <t>18.1.2.1</t>
  </si>
  <si>
    <t>18.1.2.2</t>
  </si>
  <si>
    <t>18.1.2.3</t>
  </si>
  <si>
    <t>18.1.2.4</t>
  </si>
  <si>
    <t>18.1.3.1</t>
  </si>
  <si>
    <t>18.2.1</t>
  </si>
  <si>
    <t>18.2.2</t>
  </si>
  <si>
    <t>18.2.3</t>
  </si>
  <si>
    <t>18.3.1</t>
  </si>
  <si>
    <t>18.3.2</t>
  </si>
  <si>
    <t>18.3.3</t>
  </si>
  <si>
    <t>18.4.1</t>
  </si>
  <si>
    <t>18.4.2</t>
  </si>
  <si>
    <t>18.4.3</t>
  </si>
  <si>
    <t>19.1.1</t>
  </si>
  <si>
    <t>19.1.2</t>
  </si>
  <si>
    <t>19.1.3</t>
  </si>
  <si>
    <t>19.1.4</t>
  </si>
  <si>
    <t>23.1.1</t>
  </si>
  <si>
    <t>23.1.2</t>
  </si>
  <si>
    <t>23.2.1</t>
  </si>
  <si>
    <t>23.3.1</t>
  </si>
  <si>
    <t>23.3.2</t>
  </si>
  <si>
    <t>Disclosure Reference</t>
  </si>
  <si>
    <t>Disclosure Description</t>
  </si>
  <si>
    <t>Principle 4- Credit Risk</t>
  </si>
  <si>
    <t>Disclosure 4.1 - Total value of default resources (excluding initial and retained variation margin), split by clearing service if default funds are segregated by clearing service</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</si>
  <si>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</si>
  <si>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</si>
  <si>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</si>
  <si>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</si>
  <si>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</si>
  <si>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</si>
  <si>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</si>
  <si>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</si>
  <si>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</si>
  <si>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</si>
  <si>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Disclosure 4.3 - Value of pre-funded default resources (excluding initial and retained variation margin) held for each clearing service</t>
  </si>
  <si>
    <t>Cash deposited at a central bank of issue of the currency concerned</t>
  </si>
  <si>
    <t xml:space="preserve">Cash deposited at other central banks
</t>
  </si>
  <si>
    <t xml:space="preserve">Cash deposited at other central banks
</t>
  </si>
  <si>
    <t xml:space="preserve">Secured cash deposited at commercial banks (including reverse repo)
</t>
  </si>
  <si>
    <t xml:space="preserve">Secured cash deposited at commercial banks (including reverse repo)
</t>
  </si>
  <si>
    <t>4.3.4</t>
  </si>
  <si>
    <t>Unsecured cash deposited at commercial banks</t>
  </si>
  <si>
    <t xml:space="preserve">Unsecured cash deposited at commercial banks
</t>
  </si>
  <si>
    <t>Non-Cash Sovereign Government Bonds - Domestic</t>
  </si>
  <si>
    <t xml:space="preserve">Non-Cash Sovereign Government Bonds - Domestic
</t>
  </si>
  <si>
    <t xml:space="preserve">Non-Cash Sovereign Government Bonds - Other
</t>
  </si>
  <si>
    <t xml:space="preserve">Non-Cash Sovereign Government Bonds - Other
</t>
  </si>
  <si>
    <t xml:space="preserve">Non-Cash Agency Bonds
</t>
  </si>
  <si>
    <t xml:space="preserve">Non-Cash Agency Bonds
</t>
  </si>
  <si>
    <t xml:space="preserve">Non-Cash State/municipal bonds
</t>
  </si>
  <si>
    <t xml:space="preserve">Non-Cash State/municipal bonds
</t>
  </si>
  <si>
    <t xml:space="preserve">Non-Cash Corporate bonds
</t>
  </si>
  <si>
    <t xml:space="preserve">Non-Cash Corporate bonds
</t>
  </si>
  <si>
    <t>Non-Cash Equities</t>
  </si>
  <si>
    <t xml:space="preserve">Non-Cash Equities
</t>
  </si>
  <si>
    <t xml:space="preserve">Non-Cash Commodities - Gold
</t>
  </si>
  <si>
    <t>Non-Cash Commodities - Other</t>
  </si>
  <si>
    <t xml:space="preserve">Non-Cash Commodities - Other
</t>
  </si>
  <si>
    <t xml:space="preserve">Non-Cash Commodities - Mutual Funds / UCITs
</t>
  </si>
  <si>
    <t xml:space="preserve">Non-Cash Commodities - Mutual Funds / UCITs
</t>
  </si>
  <si>
    <t xml:space="preserve">Non-Cash Commodities - Other
</t>
  </si>
  <si>
    <t>Disclosure 4.4 - 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</si>
  <si>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</si>
  <si>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</si>
  <si>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</si>
  <si>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Report the number of business days, if any, on which the above amount (4.4.3) exceeded actual pre-funded default resources (in excess of initial margin).</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</si>
  <si>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</si>
  <si>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</si>
  <si>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</si>
  <si>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</si>
  <si>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</si>
  <si>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For each clearing service, what was the actual largest aggregate credit exposure (in excess of initial margin) to any two participants and their affiliates (including transactions cleared for indirect participants)? (Previous 12 Months)</t>
  </si>
  <si>
    <t>Principle 5-Collateral</t>
  </si>
  <si>
    <t>Disclosure 5.1 - Assets eligible as initial margin, and the respective haircuts applied</t>
  </si>
  <si>
    <t xml:space="preserve">Assets eligible as initial margin </t>
  </si>
  <si>
    <t xml:space="preserve"> The respective haircuts applied for assets eligible as initial margin </t>
  </si>
  <si>
    <t>Disclosure 5.2 - Assets Eligible for pre-funded participant contributions to the default resources, and the respective haircuts applied (if different from 5.1)</t>
  </si>
  <si>
    <t>Assets Eligible for pre-funded participant contributions to the default resources, and the respective haircuts applied (if different from 5.1)</t>
  </si>
  <si>
    <t>Disclosure 5.3 - 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</si>
  <si>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</si>
  <si>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</si>
  <si>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</si>
  <si>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</si>
  <si>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Frequency</t>
  </si>
  <si>
    <t>Data Type</t>
  </si>
  <si>
    <t>Explanatory Notes</t>
  </si>
  <si>
    <t>Quarterly/
Quarter End</t>
  </si>
  <si>
    <t>NIS thousands</t>
  </si>
  <si>
    <t>Percentage</t>
  </si>
  <si>
    <t>Quarterly</t>
  </si>
  <si>
    <t xml:space="preserve"> Pre Haircut</t>
  </si>
  <si>
    <t xml:space="preserve"> Post Haircut</t>
  </si>
  <si>
    <t>Bus. Days</t>
  </si>
  <si>
    <t xml:space="preserve">
Peak Day/
Previous 12 Months</t>
  </si>
  <si>
    <t xml:space="preserve">
Mean Avg/
Previous 12 Months</t>
  </si>
  <si>
    <t>Update as changes are made</t>
  </si>
  <si>
    <t>Website/
Hyperlink</t>
  </si>
  <si>
    <t>years</t>
  </si>
  <si>
    <t>MAOF-CH allocates, from its own resources, an amount equivalent to 25% of TASE-CH’s total capital requirements in respect of credit risk, market risk, operational risk and business continuity and reorganization, with this being in accordance with the Israel Securities Authority’s directive to ensure the proper functioning of TASE-CH and MAOF-CH.</t>
  </si>
  <si>
    <t>MAOF-CH is as a Qualified Central Counterparty  (QCCP)</t>
  </si>
  <si>
    <t>MAOF-CH is subject to a minimum “Cover 1”</t>
  </si>
  <si>
    <t>Principle 7- Liquidity risk</t>
  </si>
  <si>
    <t>Disclosure 7.1 - 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</si>
  <si>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</si>
  <si>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</si>
  <si>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</si>
  <si>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</si>
  <si>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</si>
  <si>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</si>
  <si>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</si>
  <si>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</si>
  <si>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</si>
  <si>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</si>
  <si>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</si>
  <si>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Disclosure 7.2 - 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</si>
  <si>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</si>
  <si>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Disclosure 7.3 - Liquidity Risk</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</si>
  <si>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</si>
  <si>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Number of business days, if any, on which the above amount exceeded its qualifying liquid  resources (identified as in 7.1, and available at the point the breach occurred), and by how much.</t>
  </si>
  <si>
    <t xml:space="preserve">Actual largest intraday and multiday payment obligation of a single participant and its affiliates (including transactions cleared for indirect participants) over the past twelve months; Peak day amount in previous twelve months
</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</si>
  <si>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</si>
  <si>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Number of business days, if any, on which the above amounts exceeded its qualifying liquid resources in each relevant currency (as identified in 7.1 and available at the point the breach occurred), and by how much</t>
  </si>
  <si>
    <t>Principle 12- Exchange of value settlement systems</t>
  </si>
  <si>
    <t>Principle 13- Default rules and procedures</t>
  </si>
  <si>
    <t>Disclosure 13.1 - 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</si>
  <si>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</si>
  <si>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</si>
  <si>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</si>
  <si>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</si>
  <si>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</si>
  <si>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Principle 14- Segregation and portability</t>
  </si>
  <si>
    <t>Disclosure 14.1 - 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</si>
  <si>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</si>
  <si>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</si>
  <si>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</si>
  <si>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</si>
  <si>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Principle 15-General business risk</t>
  </si>
  <si>
    <t>Disclosure 15.1 - General business risk</t>
  </si>
  <si>
    <t>Value of liquid net assets funded by equity</t>
  </si>
  <si>
    <t>Quarterly- annual report</t>
  </si>
  <si>
    <t>Six months of current operating expenses</t>
  </si>
  <si>
    <t>Disclosure 15.2 - 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</si>
  <si>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</si>
  <si>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</si>
  <si>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</si>
  <si>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</si>
  <si>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</si>
  <si>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</si>
  <si>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</si>
  <si>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Disclosure 15.3 - General business risk; Income breakdown</t>
  </si>
  <si>
    <t>Percentage of total income that comes from fees related to provision of clearing services</t>
  </si>
  <si>
    <t>Percentage of total income that comes from the reinvestment (or rehypothecation) of assets provided by clearing participants</t>
  </si>
  <si>
    <t xml:space="preserve">Principle 16-custody and investment risks </t>
  </si>
  <si>
    <t>Disclosure 16.1 - 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</si>
  <si>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</si>
  <si>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Disclosure 16.2 - 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</si>
  <si>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</si>
  <si>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</si>
  <si>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</si>
  <si>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</si>
  <si>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</si>
  <si>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</si>
  <si>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</si>
  <si>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</si>
  <si>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</si>
  <si>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TASE-CH does not invest cash from participants in securities</t>
  </si>
  <si>
    <t>Principle 17- Operational risk</t>
  </si>
  <si>
    <t>Disclosure 17.1 - Operational availability target for the core system(s) involved in clearing (whether or not outsourced) over specified period for the system</t>
  </si>
  <si>
    <t>Operational availability target for the core system(s) involved in clearing (whether or not outsourced) over specified period for the system</t>
  </si>
  <si>
    <t>Disclosure 17.2 - Actual availability of the core system(s) over the previous twelve month period</t>
  </si>
  <si>
    <t>Actual availability of the core system(s) over the previous twelve month period</t>
  </si>
  <si>
    <t>Disclosure 17.3 - Total number  of failures</t>
  </si>
  <si>
    <t>Total number of failures  and duration affecting the core system(s) involved in clearing over the previous twelve month period (Duration of Failure)</t>
  </si>
  <si>
    <t>Count /
hh:mm:ss</t>
  </si>
  <si>
    <t>Disclosure 17.4 - Recovery time objective(s)</t>
  </si>
  <si>
    <t>Recovery time objective(s) (e.g. within two hours)</t>
  </si>
  <si>
    <t>Time</t>
  </si>
  <si>
    <t xml:space="preserve"> Principle 18- Access and participation requirements </t>
  </si>
  <si>
    <t>Disclosure 18.1 - Number of clearing members, by clearing service</t>
  </si>
  <si>
    <t>Number of general clearing members</t>
  </si>
  <si>
    <t>Count</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</si>
  <si>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</si>
  <si>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</si>
  <si>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</si>
  <si>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</si>
  <si>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</si>
  <si>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</si>
  <si>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</si>
  <si>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</si>
  <si>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Disclosure 18.2 - Open Position Concentration</t>
  </si>
  <si>
    <t>For each clearing service with ten or more members, but fewer than 25 members; Percentage of open positions held by the largest five clearing members, including both house and client, in aggregate</t>
  </si>
  <si>
    <t>Average End of Day</t>
  </si>
  <si>
    <t>Peak End of Day</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</si>
  <si>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</si>
  <si>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</si>
  <si>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</si>
  <si>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</si>
  <si>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For each clearing service with 25 or more members; Percentage of initial margin posted by the largest five clearing members, including both house and client, in aggregate</t>
  </si>
  <si>
    <t>For each clearing service with 25 or more members; Percentage of initial margin posted by the largest ten clearing members, including both house and client, in aggregate</t>
  </si>
  <si>
    <t>Disclosure 18.4 - 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</si>
  <si>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</si>
  <si>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</si>
  <si>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</si>
  <si>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Principle 19 - Tiered participation arrangements</t>
  </si>
  <si>
    <t>Disclosure 19.1 - 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</si>
  <si>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</si>
  <si>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</si>
  <si>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</si>
  <si>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</si>
  <si>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Principle 20 - FMI Links</t>
  </si>
  <si>
    <t>TASE-CH does clear trades through FMI links</t>
  </si>
  <si>
    <t>Principle 23 - Disclosure of rules, key procedures, and market data</t>
  </si>
  <si>
    <t>Disclosure 23.1 - Disclosure of rules, key procedures, and market data; Average Daily Volumes</t>
  </si>
  <si>
    <t>Average Daily Volumes by Asset Class, CCY and OTC/ETD</t>
  </si>
  <si>
    <t>Notional Value of trades cleared by Asset Class, CCY and OTC/ETD</t>
  </si>
  <si>
    <t>Disclosure 23.2 - Disclosure of rules, key procedures, and market data; Non-Yet-Settled</t>
  </si>
  <si>
    <t>Gross notional outstanding/total settlement value of novated but not-yet settled securities transactions by Asset Class, CCY and OTC/ETD</t>
  </si>
  <si>
    <t>Disclosure 23.3 - Disclosure of rules, key procedures, and market data; Execution Facility</t>
  </si>
  <si>
    <t xml:space="preserve">Average daily volumes submitted by Execution facility or matching/confirmation venue
</t>
  </si>
  <si>
    <t>Notional contract values submitted by Execution facility or matching/confirmation venue</t>
  </si>
  <si>
    <t>MAOF-CH is not an exchange-of-value settlement system</t>
  </si>
  <si>
    <t>Amounts are pre haircut</t>
  </si>
  <si>
    <t>Including surpluses of collateral</t>
  </si>
  <si>
    <t>deposits in NIS</t>
  </si>
  <si>
    <t xml:space="preserve">With regard to clearing systems
</t>
  </si>
  <si>
    <t>MAOF-CH</t>
  </si>
  <si>
    <t>Website/ Hyperlink</t>
  </si>
  <si>
    <t>Bus. Days / 
NIS thousands</t>
  </si>
  <si>
    <t>Disclosure 6.1 - Total initial margin required split by house, client gross, client net and total (if not segregated)</t>
  </si>
  <si>
    <t>Disclosure 6.2 - For each clearing service, total initial margin required, split by house and client (or combined total if not segregated)</t>
  </si>
  <si>
    <t>Total initial margin required split by house, client gross, client net and total (if not segregated)</t>
  </si>
  <si>
    <t>Principle 6- Margin</t>
  </si>
  <si>
    <t>House (Net)</t>
  </si>
  <si>
    <t>Client (Gross)</t>
  </si>
  <si>
    <t xml:space="preserve">Client (Net)
</t>
  </si>
  <si>
    <t>Total</t>
  </si>
  <si>
    <t>Cash deposited at other central banks</t>
  </si>
  <si>
    <t>Non-Cash Sovereign Government Bonds - Other</t>
  </si>
  <si>
    <t>Non-Cash Agency Bonds</t>
  </si>
  <si>
    <t>Non-Cash State/municipal bonds</t>
  </si>
  <si>
    <t>Non-Cash Corporate bonds</t>
  </si>
  <si>
    <t>Non-Cash Commodities - Gold</t>
  </si>
  <si>
    <t>Non-Cash  - Other</t>
  </si>
  <si>
    <t>Initial Margin rates on individual contracts where the CCP sets such rates</t>
  </si>
  <si>
    <t xml:space="preserve">Disclosure 6.2 - For each clearing service, total initial margin required, split by house and client (or combined total if not segregated) </t>
  </si>
  <si>
    <t>Type of initial margin model used (e.g. portfolio simulation or risk aggregation) for each clearing service and the key model design parameters for each initial margin model applied to that clearing service</t>
  </si>
  <si>
    <t>Number of times over the past twelve months that margin coverage held against any account fell below the actual marked-to-market exposure of that member account – based on daily back-testing results</t>
  </si>
  <si>
    <t>Number of observations  ([Number of accounts * number of days])</t>
  </si>
  <si>
    <t>Achieved coverage level  [aggregate CCP-level backtest coverage]</t>
  </si>
  <si>
    <t>Where breaches of initial margin coverage (as defined in 6.5(a)) have occurred, report on size of uncovered exposure</t>
  </si>
  <si>
    <t>Once-a-day/
Previous 12 Months</t>
  </si>
  <si>
    <t>Previous 12 Months</t>
  </si>
  <si>
    <t>Peak Size/
Previous 12 Months</t>
  </si>
  <si>
    <t>Average Size/
Previous 12 Months</t>
  </si>
  <si>
    <t>Disclosure 6.4 - Type of initial margin model used (e.g. portfolio simulation or risk aggregation) for each clearing service and the key model design parameters for each initial margin model applied to that clearing service</t>
  </si>
  <si>
    <t>Disclosure 6.5 - Results of back-testing of initial margin. At a minimum, this should include, for each clearing service and each initial margin model applied to that clearing service</t>
  </si>
  <si>
    <t>Disclosure 6.7 - Maximum total variation margin paid to the CCP on any given business day over the period</t>
  </si>
  <si>
    <t>Disclosure 6.8 - Maximum aggregate initial margin call on any given business day over the period</t>
  </si>
  <si>
    <t>Average Total Variation Margin Paid to the CCP by participants each business day</t>
  </si>
  <si>
    <t xml:space="preserve"> Disclosure 6.6 - Average Total Variation Margin Paid to the CCP by participants each business day</t>
  </si>
  <si>
    <t>Maximum total variation margin paid to the CCP on any given business day over the period</t>
  </si>
  <si>
    <t>Maximum aggregate initial margin call on any given business day over the period</t>
  </si>
  <si>
    <t>operational segregation between accounts</t>
  </si>
  <si>
    <t>Including positions held by MAOF-CH</t>
  </si>
  <si>
    <t xml:space="preserve">Not including assets derived from clearing operations in respect to open derivative positions </t>
  </si>
  <si>
    <t xml:space="preserve">Not including liabilities derived from clearing operations in respect to open derivative positions </t>
  </si>
  <si>
    <t xml:space="preserve">Cash, Israeli government bonds and short-term government loans </t>
  </si>
  <si>
    <t>See 5.1 above</t>
  </si>
  <si>
    <t>N/A</t>
  </si>
  <si>
    <t>Collateral is held
off balance Sheet</t>
  </si>
  <si>
    <t>Within 2 Hours</t>
  </si>
  <si>
    <t xml:space="preserve">The information included in the Quantitative Disclosure  has been provided “as is” and MAOF-CH does not guarantee the suitability of the information for any particular purpose. Nor does MAOF-CH guarantee that the information will be up-to-date at all times.
Considering the aforesaid, MAOF-CH, the companies of the Tel-Aviv Stock Exchange Ltd (“TASE”), their managers, employees or anyone acting for them, in their name or on their behalf, are not liable to any third party for any loss or damage caused as a result of use of the information contained in the Disclosure Document.
For the avoidance of doubt, if, subsequent to the Assessment Date, changes and/or updates have occurred with respect to the information on which TASE relied in the Disclosure Document, if there is a conflict between the contents of the Disclosure Document and the contents of TASE’s By-laws that are published on TASE’s website, or between the contents of the Disclosure Document and its internal arrangements, then that which is set forth in these laws and arrangements will prevail over the contents of the Disclosure Document below.
For any question, clarification or any other matter with respect to the Disclosure Document below, contact MAOF-CH or TASE via one of the communication options provided on TASE’s website at www.tase.co.il.
</t>
  </si>
  <si>
    <t>On April 2012, the Committee on Payment and Market Infrastructure (“CPMI”), which operates under the Bank for International Settlements (“BIS”), together with the Technical Committee of the International Organization of Securities Commissions (“IOSCO”), also “CPMI-IOSCO,” published a document of principles regulating the activities of financial market infrastructures – “Principles for Financial Market Infrastructure” (“PFMI”).
The PFMI document contains 24 core principles (“the Core Principles”) relating to a broad range of aspects intended to ensure the proper management and financial stability of the financial market infrastructures, and as a result to ensure the stability of the relevant financial market served by these infrastructures.
MAOF-CH is obligated as a Central Counterparty to execute the settlement of transactions in derivatives (options and futures) settled through the Clearing House that were executed on TASE, all in accordance with the terms set forth with respect to this in the MAOF-CH’s By-laws.  
As a CCP ,MAOF-CH is  required to publish supplementary quantitative information for certain Core Principles according to the framework set in principle by CPMI-IOSCO in February 2015 ("Quantitative Disclosure").
MAOF-CH has made the utmost effort to ensure that the information included in the Disclosure Document is accurate and current, as of the Assessment Date. However, notwithstanding the aforesaid, errors, deficiencies and/or mistakes in the content of the information and/or in the Disclosure Document cannot be avoided entirely.</t>
  </si>
  <si>
    <t xml:space="preserve"> liquid net assets are calculated according to  the clearing Houses’ Stability Directive issued by the Israel Securities Authority not including prefunded own capital held for default waterfall</t>
  </si>
  <si>
    <t>at the aggregate level of each member of MAOF-CH (house and client, together)</t>
  </si>
  <si>
    <t xml:space="preserve"> The income and expenses of maof-ch are determined according to the Distribution Model as detailed in the financial statements as of 31/12/22</t>
  </si>
  <si>
    <t xml:space="preserve"> MAOF-CH CPMI-IOSCO Quantitative Disclosures As Of December 31, 2023</t>
  </si>
  <si>
    <t>4 / 01:01:00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</si>
</sst>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6" x14ac:knownFonts="1">
    <font>
      <sz val="11"/>
      <color theme="1"/>
      <name val="Arial"/>
      <family val="2"/>
      <scheme val="minor"/>
    </font>
    <font>
      <sz val="11"/>
      <color theme="1"/>
      <name val="Arial"/>
      <family val="2"/>
      <scheme val="minor"/>
    </font>
    <font>
      <sz val="10"/>
      <color theme="1"/>
      <name val="Calibri"/>
      <family val="2"/>
    </font>
    <font>
      <sz val="10"/>
      <color theme="1"/>
      <name val="Arial"/>
      <family val="2"/>
      <scheme val="minor"/>
    </font>
    <font>
      <u/>
      <sz val="11"/>
      <color theme="10"/>
      <name val="Arial"/>
      <family val="2"/>
      <scheme val="minor"/>
    </font>
    <font>
      <b/>
      <sz val="12"/>
      <color theme="1"/>
      <name val="Arial"/>
      <family val="2"/>
      <scheme val="minor"/>
    </font>
    <font>
      <sz val="12"/>
      <color theme="1"/>
      <name val="Arial"/>
      <family val="2"/>
      <scheme val="minor"/>
    </font>
    <font>
      <b/>
      <sz val="12"/>
      <color theme="0"/>
      <name val="Arial"/>
      <family val="2"/>
      <scheme val="minor"/>
    </font>
    <font>
      <b/>
      <sz val="12"/>
      <name val="Arial"/>
      <family val="2"/>
      <scheme val="minor"/>
    </font>
    <font>
      <sz val="12"/>
      <name val="Arial"/>
      <family val="2"/>
      <scheme val="minor"/>
    </font>
    <font>
      <i/>
      <sz val="12"/>
      <color theme="1"/>
      <name val="Arial"/>
      <family val="2"/>
      <scheme val="minor"/>
    </font>
    <font>
      <sz val="12"/>
      <color rgb="FFFF0000"/>
      <name val="Arial"/>
      <family val="2"/>
      <scheme val="minor"/>
    </font>
    <font>
      <i/>
      <sz val="12"/>
      <name val="Arial"/>
      <family val="2"/>
      <scheme val="minor"/>
    </font>
    <font>
      <sz val="12"/>
      <color rgb="FF000000"/>
      <name val="Arial"/>
      <family val="2"/>
      <scheme val="minor"/>
    </font>
    <font>
      <b/>
      <sz val="14"/>
      <color theme="1"/>
      <name val="Arial"/>
      <family val="2"/>
      <scheme val="minor"/>
    </font>
    <font>
      <b/>
      <u/>
      <sz val="14"/>
      <color theme="1"/>
      <name val="Arial"/>
      <family val="2"/>
      <scheme val="minor"/>
    </font>
  </fonts>
  <fills count="6">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cellStyleXfs>
  <cellXfs count="152">
    <xf numFmtId="0" fontId="0" fillId="0" borderId="0" xfId="0"/>
    <xf numFmtId="0" fontId="6" fillId="0" borderId="0" xfId="0" applyFont="1" applyAlignment="1">
      <alignment vertical="center"/>
    </xf>
    <xf numFmtId="0" fontId="6" fillId="0" borderId="0" xfId="0" applyFont="1" applyFill="1" applyAlignment="1">
      <alignment vertical="center"/>
    </xf>
    <xf numFmtId="0" fontId="11" fillId="0" borderId="0" xfId="0" applyFont="1" applyAlignment="1">
      <alignment vertical="center" readingOrder="2"/>
    </xf>
    <xf numFmtId="0" fontId="11" fillId="0" borderId="0" xfId="0" applyFont="1" applyFill="1" applyAlignment="1">
      <alignment vertical="center"/>
    </xf>
    <xf numFmtId="0" fontId="9" fillId="0" borderId="0" xfId="0" applyFont="1" applyFill="1" applyAlignment="1">
      <alignment vertical="center"/>
    </xf>
    <xf numFmtId="0" fontId="6" fillId="0" borderId="0" xfId="0" applyFont="1" applyAlignment="1">
      <alignment horizontal="right" vertical="center" readingOrder="2"/>
    </xf>
    <xf numFmtId="0" fontId="11" fillId="0" borderId="0" xfId="0" applyFont="1" applyAlignment="1">
      <alignment horizontal="right" vertical="center" readingOrder="2"/>
    </xf>
    <xf numFmtId="0" fontId="11" fillId="0" borderId="0" xfId="0" applyFont="1" applyAlignment="1">
      <alignment vertical="center"/>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3" applyFont="1" applyBorder="1" applyAlignment="1">
      <alignment horizontal="center" vertical="center" wrapText="1"/>
    </xf>
    <xf numFmtId="0" fontId="9" fillId="0" borderId="1" xfId="4" applyFont="1" applyFill="1" applyBorder="1" applyAlignment="1">
      <alignment vertical="center" wrapText="1"/>
    </xf>
    <xf numFmtId="3" fontId="6"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9" fontId="6" fillId="0" borderId="1" xfId="2"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0" fontId="14" fillId="0" borderId="0" xfId="0" applyFont="1" applyBorder="1" applyAlignment="1">
      <alignment horizontal="right" vertical="center" readingOrder="2"/>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4" applyFont="1" applyFill="1" applyBorder="1" applyAlignment="1">
      <alignment vertical="center" wrapText="1"/>
    </xf>
    <xf numFmtId="0" fontId="6" fillId="0" borderId="1" xfId="4" applyFont="1" applyFill="1" applyBorder="1" applyAlignment="1">
      <alignment horizontal="center" vertical="center" wrapText="1"/>
    </xf>
    <xf numFmtId="0" fontId="6" fillId="0" borderId="1" xfId="4" applyFont="1" applyBorder="1" applyAlignment="1">
      <alignment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0" borderId="1" xfId="4" applyFont="1" applyFill="1" applyBorder="1" applyAlignment="1">
      <alignment vertical="center"/>
    </xf>
    <xf numFmtId="0" fontId="6" fillId="0" borderId="1" xfId="4" applyFont="1" applyBorder="1" applyAlignment="1">
      <alignment horizontal="right" vertical="center"/>
    </xf>
    <xf numFmtId="0" fontId="6" fillId="0" borderId="1" xfId="4" applyFont="1" applyFill="1" applyBorder="1" applyAlignment="1">
      <alignment horizontal="right"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 borderId="1" xfId="3" applyFont="1" applyFill="1" applyBorder="1" applyAlignment="1">
      <alignment horizontal="right" vertical="center"/>
    </xf>
    <xf numFmtId="0" fontId="8" fillId="3" borderId="1" xfId="3" applyFont="1" applyFill="1" applyBorder="1" applyAlignment="1">
      <alignment horizontal="right" vertical="center" wrapText="1"/>
    </xf>
    <xf numFmtId="0" fontId="5" fillId="4" borderId="1" xfId="3" applyFont="1" applyFill="1" applyBorder="1" applyAlignment="1">
      <alignment horizontal="right" vertical="center" readingOrder="2"/>
    </xf>
    <xf numFmtId="0" fontId="5" fillId="4" borderId="1" xfId="3" applyFont="1" applyFill="1" applyBorder="1" applyAlignment="1">
      <alignment horizontal="right" vertical="center" wrapText="1" readingOrder="2"/>
    </xf>
    <xf numFmtId="0" fontId="6" fillId="0" borderId="1" xfId="3" applyFont="1" applyFill="1" applyBorder="1" applyAlignment="1">
      <alignment horizontal="right" vertical="center"/>
    </xf>
    <xf numFmtId="0" fontId="6" fillId="0" borderId="1" xfId="3" applyFont="1" applyBorder="1" applyAlignment="1">
      <alignment horizontal="right" vertical="center"/>
    </xf>
    <xf numFmtId="0" fontId="6" fillId="0" borderId="1" xfId="4" applyFont="1" applyFill="1" applyBorder="1" applyAlignment="1">
      <alignment horizontal="right" vertical="center" wrapText="1" readingOrder="2"/>
    </xf>
    <xf numFmtId="0" fontId="6" fillId="0" borderId="1" xfId="4" applyFont="1" applyFill="1" applyBorder="1" applyAlignment="1">
      <alignment horizontal="right" vertical="center" readingOrder="2"/>
    </xf>
    <xf numFmtId="3" fontId="9" fillId="0" borderId="1" xfId="1" applyNumberFormat="1" applyFont="1" applyFill="1" applyBorder="1" applyAlignment="1">
      <alignment horizontal="center" vertical="center" wrapText="1"/>
    </xf>
    <xf numFmtId="0" fontId="8" fillId="4" borderId="1" xfId="3" applyFont="1" applyFill="1" applyBorder="1" applyAlignment="1">
      <alignment horizontal="right" vertical="center" readingOrder="2"/>
    </xf>
    <xf numFmtId="0" fontId="8" fillId="4" borderId="1" xfId="3" applyFont="1" applyFill="1" applyBorder="1" applyAlignment="1">
      <alignment horizontal="right" vertical="center" wrapText="1" readingOrder="2"/>
    </xf>
    <xf numFmtId="0" fontId="9" fillId="0" borderId="1" xfId="4" applyFont="1" applyFill="1" applyBorder="1" applyAlignment="1">
      <alignment horizontal="right" vertical="center"/>
    </xf>
    <xf numFmtId="0" fontId="11" fillId="0" borderId="1" xfId="4" applyFont="1" applyFill="1" applyBorder="1" applyAlignment="1">
      <alignment horizontal="right" vertical="center"/>
    </xf>
    <xf numFmtId="0" fontId="11" fillId="0" borderId="1" xfId="4" applyFont="1" applyFill="1" applyBorder="1" applyAlignment="1">
      <alignment horizontal="center" vertical="center" wrapText="1"/>
    </xf>
    <xf numFmtId="0" fontId="9" fillId="0" borderId="1" xfId="4" applyFont="1" applyFill="1" applyBorder="1" applyAlignment="1">
      <alignment horizontal="center" vertical="center" wrapText="1"/>
    </xf>
    <xf numFmtId="3" fontId="9" fillId="0" borderId="1" xfId="0" applyNumberFormat="1" applyFont="1" applyFill="1" applyBorder="1" applyAlignment="1">
      <alignment horizontal="center" vertical="center" wrapText="1" readingOrder="2"/>
    </xf>
    <xf numFmtId="0" fontId="8" fillId="3" borderId="1" xfId="3" applyFont="1" applyFill="1" applyBorder="1" applyAlignment="1">
      <alignment horizontal="right" vertical="center" readingOrder="2"/>
    </xf>
    <xf numFmtId="0" fontId="8" fillId="3" borderId="1" xfId="3" applyFont="1" applyFill="1" applyBorder="1" applyAlignment="1">
      <alignment horizontal="right" vertical="center" wrapText="1" readingOrder="2"/>
    </xf>
    <xf numFmtId="0" fontId="6" fillId="0" borderId="1" xfId="4" applyFont="1" applyFill="1" applyBorder="1" applyAlignment="1">
      <alignment horizontal="center" vertical="center"/>
    </xf>
    <xf numFmtId="0" fontId="9" fillId="0" borderId="1" xfId="0" applyFont="1" applyFill="1" applyBorder="1" applyAlignment="1">
      <alignment horizontal="center" vertical="center" wrapText="1" readingOrder="2"/>
    </xf>
    <xf numFmtId="0" fontId="9" fillId="0" borderId="1" xfId="4" applyFont="1" applyFill="1" applyBorder="1" applyAlignment="1">
      <alignment horizontal="center" vertical="center"/>
    </xf>
    <xf numFmtId="0" fontId="8" fillId="3" borderId="1" xfId="3" applyFont="1" applyFill="1" applyBorder="1" applyAlignment="1">
      <alignment horizontal="center" vertical="center" readingOrder="2"/>
    </xf>
    <xf numFmtId="0" fontId="8" fillId="4" borderId="1" xfId="3" applyFont="1" applyFill="1" applyBorder="1" applyAlignment="1">
      <alignment horizontal="center" vertical="center" readingOrder="2"/>
    </xf>
    <xf numFmtId="0" fontId="8" fillId="4" borderId="1" xfId="3" applyFont="1" applyFill="1" applyBorder="1" applyAlignment="1">
      <alignment vertical="center" wrapText="1" readingOrder="2"/>
    </xf>
    <xf numFmtId="0" fontId="8" fillId="4" borderId="1" xfId="3" applyFont="1" applyFill="1" applyBorder="1" applyAlignment="1">
      <alignment horizontal="center" vertical="center" wrapText="1" readingOrder="2"/>
    </xf>
    <xf numFmtId="0" fontId="6" fillId="0" borderId="1" xfId="0" applyFont="1" applyFill="1" applyBorder="1" applyAlignment="1">
      <alignment horizontal="right" vertical="center"/>
    </xf>
    <xf numFmtId="4" fontId="6"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center" vertical="center"/>
    </xf>
    <xf numFmtId="0" fontId="8" fillId="4" borderId="1" xfId="3" applyFont="1" applyFill="1" applyBorder="1" applyAlignment="1">
      <alignment vertical="center" readingOrder="2"/>
    </xf>
    <xf numFmtId="0" fontId="6" fillId="0" borderId="1" xfId="4" applyFont="1" applyFill="1" applyBorder="1" applyAlignment="1">
      <alignment vertical="center" readingOrder="2"/>
    </xf>
    <xf numFmtId="0" fontId="6" fillId="0" borderId="1" xfId="0" applyFont="1" applyBorder="1" applyAlignment="1">
      <alignment horizontal="right" vertical="center"/>
    </xf>
    <xf numFmtId="0" fontId="6" fillId="0" borderId="1" xfId="4" applyFont="1" applyBorder="1" applyAlignment="1">
      <alignment horizontal="right" vertical="center" wrapText="1"/>
    </xf>
    <xf numFmtId="3" fontId="9" fillId="5" borderId="1" xfId="0" applyNumberFormat="1" applyFont="1" applyFill="1" applyBorder="1" applyAlignment="1">
      <alignment horizontal="center" vertical="center"/>
    </xf>
    <xf numFmtId="165"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0" fontId="6" fillId="0" borderId="1" xfId="0" applyFont="1" applyBorder="1" applyAlignment="1">
      <alignment horizontal="center" vertical="center"/>
    </xf>
    <xf numFmtId="0" fontId="9" fillId="0" borderId="1" xfId="0" applyFont="1" applyFill="1" applyBorder="1" applyAlignment="1">
      <alignment horizontal="right" vertical="center"/>
    </xf>
    <xf numFmtId="0" fontId="8" fillId="3" borderId="1" xfId="3" applyFont="1" applyFill="1" applyBorder="1" applyAlignment="1">
      <alignment vertical="center" wrapText="1" readingOrder="2"/>
    </xf>
    <xf numFmtId="0" fontId="9" fillId="0" borderId="1" xfId="4" applyFont="1" applyBorder="1" applyAlignment="1">
      <alignment horizontal="right" vertical="center"/>
    </xf>
    <xf numFmtId="0" fontId="8" fillId="4" borderId="1" xfId="3" applyFont="1" applyFill="1" applyBorder="1" applyAlignment="1">
      <alignment horizontal="right" vertical="center"/>
    </xf>
    <xf numFmtId="0" fontId="8" fillId="4" borderId="1" xfId="3" applyFont="1" applyFill="1" applyBorder="1" applyAlignment="1">
      <alignment horizontal="right" vertical="center" wrapText="1"/>
    </xf>
    <xf numFmtId="0" fontId="8" fillId="4" borderId="1" xfId="3" applyFont="1" applyFill="1" applyBorder="1" applyAlignment="1">
      <alignment horizontal="center" vertical="center"/>
    </xf>
    <xf numFmtId="0" fontId="11" fillId="0" borderId="1" xfId="0" applyFont="1" applyFill="1" applyBorder="1" applyAlignment="1">
      <alignment horizontal="right" vertical="center"/>
    </xf>
    <xf numFmtId="0" fontId="6" fillId="0" borderId="0" xfId="0" applyFont="1" applyAlignment="1">
      <alignment horizontal="right" vertical="center"/>
    </xf>
    <xf numFmtId="165" fontId="9" fillId="0" borderId="1" xfId="2" applyNumberFormat="1" applyFont="1" applyFill="1" applyBorder="1" applyAlignment="1">
      <alignment horizontal="center" vertical="center"/>
    </xf>
    <xf numFmtId="165" fontId="9" fillId="5" borderId="1" xfId="2" applyNumberFormat="1" applyFont="1" applyFill="1" applyBorder="1" applyAlignment="1">
      <alignment horizontal="center" vertical="center" wrapText="1"/>
    </xf>
    <xf numFmtId="0" fontId="5" fillId="0" borderId="0" xfId="0" applyFont="1" applyBorder="1" applyAlignment="1">
      <alignment horizontal="left" vertical="center" readingOrder="2"/>
    </xf>
    <xf numFmtId="0" fontId="5" fillId="0" borderId="0" xfId="0" applyFont="1" applyBorder="1" applyAlignment="1">
      <alignment vertical="center" wrapText="1" readingOrder="2"/>
    </xf>
    <xf numFmtId="0" fontId="7" fillId="2" borderId="1" xfId="0" applyFont="1" applyFill="1" applyBorder="1" applyAlignment="1">
      <alignment horizontal="left" vertical="center" wrapText="1"/>
    </xf>
    <xf numFmtId="0" fontId="8" fillId="3" borderId="1" xfId="3" applyFont="1" applyFill="1" applyBorder="1" applyAlignment="1">
      <alignment horizontal="left" vertical="center"/>
    </xf>
    <xf numFmtId="0" fontId="5" fillId="4" borderId="1" xfId="3" applyFont="1" applyFill="1" applyBorder="1" applyAlignment="1">
      <alignment horizontal="left" vertical="center" readingOrder="2"/>
    </xf>
    <xf numFmtId="0" fontId="6" fillId="0" borderId="1" xfId="4" applyFont="1" applyFill="1" applyBorder="1" applyAlignment="1">
      <alignment horizontal="left" vertical="center" wrapText="1"/>
    </xf>
    <xf numFmtId="0" fontId="8" fillId="4" borderId="1" xfId="3" applyFont="1" applyFill="1" applyBorder="1" applyAlignment="1">
      <alignment horizontal="left" vertical="center" readingOrder="2"/>
    </xf>
    <xf numFmtId="0" fontId="8" fillId="3" borderId="1" xfId="3" applyFont="1" applyFill="1" applyBorder="1" applyAlignment="1">
      <alignment horizontal="left" vertical="center" readingOrder="2"/>
    </xf>
    <xf numFmtId="0" fontId="5" fillId="4" borderId="1" xfId="3" applyFont="1" applyFill="1" applyBorder="1" applyAlignment="1">
      <alignment horizontal="left" vertical="center" readingOrder="1"/>
    </xf>
    <xf numFmtId="0" fontId="6" fillId="0" borderId="1" xfId="3" applyFont="1" applyBorder="1" applyAlignment="1">
      <alignment horizontal="left" vertical="center" wrapText="1"/>
    </xf>
    <xf numFmtId="0" fontId="5" fillId="4" borderId="1" xfId="3" applyFont="1" applyFill="1" applyBorder="1" applyAlignment="1">
      <alignment vertical="center" readingOrder="1"/>
    </xf>
    <xf numFmtId="0" fontId="8" fillId="3" borderId="1" xfId="3" applyFont="1" applyFill="1" applyBorder="1" applyAlignment="1">
      <alignment horizontal="center" vertical="center"/>
    </xf>
    <xf numFmtId="0" fontId="8" fillId="3" borderId="1" xfId="3" applyFont="1" applyFill="1" applyBorder="1" applyAlignment="1">
      <alignment horizontal="left" vertical="center" readingOrder="1"/>
    </xf>
    <xf numFmtId="0" fontId="5" fillId="4" borderId="1" xfId="3" applyFont="1" applyFill="1" applyBorder="1" applyAlignment="1">
      <alignment horizontal="center" vertical="center" readingOrder="2"/>
    </xf>
    <xf numFmtId="0" fontId="6" fillId="0" borderId="1" xfId="0" applyFont="1" applyFill="1" applyBorder="1" applyAlignment="1">
      <alignment horizontal="left" vertical="center" wrapText="1" readingOrder="1"/>
    </xf>
    <xf numFmtId="3" fontId="6" fillId="0" borderId="1" xfId="0" applyNumberFormat="1" applyFont="1" applyFill="1" applyBorder="1" applyAlignment="1">
      <alignment horizontal="left" vertical="center" wrapText="1" readingOrder="1"/>
    </xf>
    <xf numFmtId="0" fontId="10" fillId="0" borderId="1" xfId="0" applyFont="1" applyFill="1" applyBorder="1" applyAlignment="1">
      <alignment horizontal="left" vertical="center" wrapText="1" readingOrder="1"/>
    </xf>
    <xf numFmtId="0" fontId="6" fillId="0" borderId="1" xfId="0" applyFont="1" applyBorder="1" applyAlignment="1">
      <alignment horizontal="left" vertical="center" wrapText="1" readingOrder="1"/>
    </xf>
    <xf numFmtId="0" fontId="8" fillId="4" borderId="1" xfId="3" applyFont="1" applyFill="1" applyBorder="1" applyAlignment="1">
      <alignment horizontal="left" vertical="center" readingOrder="1"/>
    </xf>
    <xf numFmtId="0" fontId="11" fillId="0" borderId="1" xfId="0" applyFont="1" applyFill="1" applyBorder="1" applyAlignment="1">
      <alignment horizontal="left" vertical="center" wrapText="1" readingOrder="1"/>
    </xf>
    <xf numFmtId="3" fontId="11" fillId="0" borderId="1" xfId="0" applyNumberFormat="1" applyFont="1" applyFill="1" applyBorder="1" applyAlignment="1">
      <alignment horizontal="left" vertical="center" wrapText="1" readingOrder="1"/>
    </xf>
    <xf numFmtId="0" fontId="9" fillId="0" borderId="1" xfId="4" applyFont="1" applyFill="1" applyBorder="1" applyAlignment="1">
      <alignment horizontal="left" vertical="center" wrapText="1"/>
    </xf>
    <xf numFmtId="3" fontId="9" fillId="0" borderId="1" xfId="0" applyNumberFormat="1" applyFont="1" applyFill="1" applyBorder="1" applyAlignment="1">
      <alignment horizontal="left" vertical="center" wrapText="1" readingOrder="1"/>
    </xf>
    <xf numFmtId="3" fontId="4" fillId="0" borderId="1" xfId="5" applyNumberFormat="1" applyFill="1" applyBorder="1" applyAlignment="1">
      <alignment horizontal="right" vertical="center" wrapText="1"/>
    </xf>
    <xf numFmtId="0" fontId="9" fillId="0" borderId="1" xfId="0" applyFont="1" applyFill="1" applyBorder="1" applyAlignment="1">
      <alignment horizontal="left" vertical="center" wrapText="1" readingOrder="1"/>
    </xf>
    <xf numFmtId="9" fontId="6" fillId="0" borderId="1" xfId="0" applyNumberFormat="1" applyFont="1" applyFill="1" applyBorder="1" applyAlignment="1">
      <alignment horizontal="left" vertical="center" wrapText="1" readingOrder="1"/>
    </xf>
    <xf numFmtId="0" fontId="6" fillId="0" borderId="0" xfId="0" applyFont="1" applyAlignment="1">
      <alignment vertical="center" wrapText="1"/>
    </xf>
    <xf numFmtId="0" fontId="8" fillId="4" borderId="1" xfId="3" applyFont="1" applyFill="1" applyBorder="1" applyAlignment="1">
      <alignment horizontal="left" vertical="center" wrapText="1" readingOrder="2"/>
    </xf>
    <xf numFmtId="0" fontId="6" fillId="0" borderId="1" xfId="4" applyFont="1" applyBorder="1" applyAlignment="1">
      <alignment horizontal="left" vertical="center" wrapText="1"/>
    </xf>
    <xf numFmtId="0" fontId="6" fillId="0" borderId="1" xfId="4" applyFont="1" applyFill="1" applyBorder="1" applyAlignment="1">
      <alignment horizontal="left" vertical="center" wrapText="1" readingOrder="2"/>
    </xf>
    <xf numFmtId="0" fontId="6" fillId="0" borderId="1" xfId="0" applyFont="1" applyFill="1" applyBorder="1" applyAlignment="1">
      <alignment horizontal="left" vertical="center"/>
    </xf>
    <xf numFmtId="0" fontId="8" fillId="3" borderId="1" xfId="3" applyFont="1" applyFill="1" applyBorder="1" applyAlignment="1">
      <alignment horizontal="center" vertical="center" wrapText="1" readingOrder="2"/>
    </xf>
    <xf numFmtId="0" fontId="9" fillId="0" borderId="1" xfId="4" applyFont="1" applyBorder="1" applyAlignment="1">
      <alignment horizontal="left" vertical="center" wrapText="1"/>
    </xf>
    <xf numFmtId="0" fontId="8" fillId="4" borderId="1" xfId="3" applyFont="1" applyFill="1" applyBorder="1" applyAlignment="1">
      <alignment horizontal="left" vertical="center"/>
    </xf>
    <xf numFmtId="4" fontId="6" fillId="0" borderId="1" xfId="0" applyNumberFormat="1" applyFont="1" applyFill="1" applyBorder="1" applyAlignment="1">
      <alignment horizontal="left" vertical="center" wrapText="1" readingOrder="1"/>
    </xf>
    <xf numFmtId="0" fontId="14" fillId="0" borderId="0" xfId="0" applyFont="1" applyBorder="1" applyAlignment="1">
      <alignment horizontal="left" vertical="center" readingOrder="2"/>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9" fontId="6" fillId="0" borderId="1" xfId="0" applyNumberFormat="1" applyFont="1" applyFill="1" applyBorder="1" applyAlignment="1">
      <alignment horizontal="left" vertical="center" wrapText="1"/>
    </xf>
    <xf numFmtId="3" fontId="6" fillId="0" borderId="1" xfId="0" applyNumberFormat="1" applyFont="1" applyFill="1" applyBorder="1" applyAlignment="1">
      <alignment horizontal="left" vertical="center"/>
    </xf>
    <xf numFmtId="3" fontId="6" fillId="0" borderId="1" xfId="0" applyNumberFormat="1" applyFont="1" applyBorder="1" applyAlignment="1">
      <alignment horizontal="left" vertical="center"/>
    </xf>
    <xf numFmtId="0" fontId="8" fillId="3" borderId="1" xfId="3" applyFont="1" applyFill="1" applyBorder="1" applyAlignment="1">
      <alignment horizontal="left" vertical="center" wrapText="1" readingOrder="2"/>
    </xf>
    <xf numFmtId="3" fontId="9"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6" fillId="0" borderId="0" xfId="0" applyFont="1" applyAlignment="1">
      <alignment horizontal="left" vertical="center"/>
    </xf>
    <xf numFmtId="0" fontId="7" fillId="2" borderId="1" xfId="0" applyFont="1" applyFill="1" applyBorder="1" applyAlignment="1">
      <alignment horizontal="center" vertical="center" wrapText="1" readingOrder="1"/>
    </xf>
    <xf numFmtId="0" fontId="13" fillId="0" borderId="1" xfId="0" applyFont="1" applyBorder="1" applyAlignment="1">
      <alignment horizontal="left" vertical="center" wrapText="1" readingOrder="1"/>
    </xf>
    <xf numFmtId="0" fontId="4" fillId="0" borderId="1" xfId="5" applyFill="1" applyBorder="1" applyAlignment="1">
      <alignment horizontal="center" vertical="center" wrapText="1"/>
    </xf>
    <xf numFmtId="3" fontId="4" fillId="0" borderId="1" xfId="5" applyNumberFormat="1" applyFill="1" applyBorder="1" applyAlignment="1">
      <alignment horizontal="center" vertical="center" wrapText="1" readingOrder="2"/>
    </xf>
    <xf numFmtId="0" fontId="6" fillId="0" borderId="1" xfId="4" applyFont="1" applyFill="1" applyBorder="1" applyAlignment="1">
      <alignment horizontal="left" vertical="center"/>
    </xf>
    <xf numFmtId="3"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readingOrder="1"/>
    </xf>
    <xf numFmtId="10" fontId="9" fillId="0" borderId="1" xfId="2" applyNumberFormat="1" applyFont="1" applyFill="1" applyBorder="1" applyAlignment="1">
      <alignment horizontal="center" vertical="center" wrapText="1" readingOrder="2"/>
    </xf>
    <xf numFmtId="0" fontId="15" fillId="0" borderId="0" xfId="0" applyFont="1" applyAlignment="1">
      <alignment horizontal="center"/>
    </xf>
    <xf numFmtId="0" fontId="0" fillId="0" borderId="0" xfId="0" applyAlignment="1">
      <alignment horizontal="right" wrapText="1" readingOrder="2"/>
    </xf>
    <xf numFmtId="0" fontId="0" fillId="0" borderId="0" xfId="0" applyBorder="1" applyAlignment="1">
      <alignment horizontal="left" vertical="top" wrapText="1" readingOrder="1"/>
    </xf>
    <xf numFmtId="0" fontId="0" fillId="0" borderId="0" xfId="0" applyAlignment="1">
      <alignment horizontal="left" vertical="top" wrapText="1" readingOrder="1"/>
    </xf>
    <xf numFmtId="3" fontId="9"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readingOrder="2"/>
    </xf>
    <xf numFmtId="3" fontId="11"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xf>
  </cellXfs>
  <cellStyles count="6">
    <cellStyle name="Comma" xfId="1" builtinId="3"/>
    <cellStyle name="Normal" xfId="0" builtinId="0"/>
    <cellStyle name="Normal 2" xfId="3" xr:uid="{00000000-0005-0000-0000-000002000000}"/>
    <cellStyle name="Normal 3" xfId="4" xr:uid="{00000000-0005-0000-0000-000003000000}"/>
    <cellStyle name="Percent" xfId="2" builtinId="5"/>
    <cellStyle name="היפר-קישור" xfId="5"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390525</xdr:colOff>
      <xdr:row>0</xdr:row>
      <xdr:rowOff>0</xdr:rowOff>
    </xdr:from>
    <xdr:to>
      <xdr:col>5</xdr:col>
      <xdr:colOff>323850</xdr:colOff>
      <xdr:row>0</xdr:row>
      <xdr:rowOff>895350</xdr:rowOff>
    </xdr:to>
    <xdr:pic>
      <xdr:nvPicPr>
        <xdr:cNvPr id="2" name="תמונה 1" descr="Clearing-Up-he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7925" y="0"/>
          <a:ext cx="1304925" cy="895350"/>
        </a:xfrm>
        <a:prstGeom prst="rect">
          <a:avLst/>
        </a:prstGeom>
        <a:noFill/>
        <a:ln>
          <a:noFill/>
        </a:ln>
      </xdr:spPr>
    </xdr:pic>
    <xdr:clientData/>
  </xdr:twoCellAnchor>
  <xdr:twoCellAnchor>
    <xdr:from>
      <xdr:col>2</xdr:col>
      <xdr:colOff>533400</xdr:colOff>
      <xdr:row>0</xdr:row>
      <xdr:rowOff>666750</xdr:rowOff>
    </xdr:from>
    <xdr:to>
      <xdr:col>6</xdr:col>
      <xdr:colOff>257175</xdr:colOff>
      <xdr:row>1</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05000" y="666750"/>
          <a:ext cx="2466975" cy="4762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r>
            <a:rPr lang="en-US" sz="1200" b="1">
              <a:effectLst/>
              <a:latin typeface="+mn-lt"/>
              <a:ea typeface="+mn-ea"/>
              <a:cs typeface="+mn-cs"/>
            </a:rPr>
            <a:t>MAOF CLEARING HOUSE</a:t>
          </a:r>
          <a:endParaRPr lang="en-US" sz="1200">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mba\TaseDept\&#1502;&#1495;&#1500;&#1511;&#1514;%20&#1504;&#1497;&#1492;&#1493;&#1500;%20&#1505;&#1497;&#1499;&#1493;&#1504;&#1497;&#1501;\&#1502;&#1491;&#1493;&#1512;%20&#1505;&#1497;&#1499;&#1493;&#1504;&#1497;&#1501;%20&#1508;&#1497;&#1504;&#1504;&#1505;&#1497;&#1497;&#1501;%20&#1493;&#1491;&#1497;&#1493;&#1493;&#1495;\&#1492;&#1506;&#1512;&#1499;&#1492;%20&#1506;&#1510;&#1502;&#1497;&#1514;%20PFMI\&#1490;&#1497;&#1500;&#1493;&#1497;%20&#1499;&#1502;&#1493;&#1514;&#1497;\2023\31.12.23\&#1502;&#1505;&#1500;&#1511;&#1514;%20&#1502;&#1506;&#1493;&#1507;\&#1490;&#1497;&#1500;&#1493;&#1497;%20&#1499;&#1502;&#1493;&#1514;&#1497;%20&#1502;&#1506;&#1493;&#1507;%2031.1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קדמה"/>
      <sheetName val="31.12.23"/>
      <sheetName val="נתונים - בטוחות"/>
      <sheetName val="דרישת ביטחונות וקרן"/>
      <sheetName val="תרחישים קרן"/>
      <sheetName val="נתוני ריכוזיות בטחונות"/>
      <sheetName val="בקרות"/>
      <sheetName val="השוואה לקודם"/>
      <sheetName val="תאור תהליך עבודה"/>
    </sheetNames>
    <sheetDataSet>
      <sheetData sheetId="0"/>
      <sheetData sheetId="1">
        <row r="8">
          <cell r="F8">
            <v>629336.728</v>
          </cell>
        </row>
      </sheetData>
      <sheetData sheetId="2">
        <row r="11">
          <cell r="C11">
            <v>326285.04999000003</v>
          </cell>
        </row>
        <row r="14">
          <cell r="C14">
            <v>2331272.6831100001</v>
          </cell>
        </row>
        <row r="21">
          <cell r="C21">
            <v>328764.58311128902</v>
          </cell>
          <cell r="F21">
            <v>1183523.354256839</v>
          </cell>
        </row>
        <row r="22">
          <cell r="C22">
            <v>303051.67800999997</v>
          </cell>
          <cell r="F22">
            <v>1095611.79489</v>
          </cell>
        </row>
        <row r="38">
          <cell r="R38">
            <v>2703820285.6700001</v>
          </cell>
        </row>
      </sheetData>
      <sheetData sheetId="3">
        <row r="16">
          <cell r="C16">
            <v>13365.029</v>
          </cell>
          <cell r="D16">
            <v>3413519.449</v>
          </cell>
        </row>
        <row r="30">
          <cell r="B30">
            <v>629336.728</v>
          </cell>
        </row>
      </sheetData>
      <sheetData sheetId="4">
        <row r="16">
          <cell r="F16">
            <v>627427203</v>
          </cell>
        </row>
        <row r="17">
          <cell r="F17">
            <v>624869215.75</v>
          </cell>
        </row>
      </sheetData>
      <sheetData sheetId="5"/>
      <sheetData sheetId="6"/>
      <sheetData sheetId="7"/>
      <sheetData sheetId="8"/>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info.tase.co.il/Eng/Statistics/TradingStatistics/Pages/TradeGuideList.aspx" TargetMode="External"/><Relationship Id="rId2" Type="http://schemas.openxmlformats.org/officeDocument/2006/relationships/hyperlink" Target="https://info.tase.co.il/Eng/MarketData/BondCollateral/Pages/BondCollateral.aspx" TargetMode="External"/><Relationship Id="rId1" Type="http://schemas.openxmlformats.org/officeDocument/2006/relationships/hyperlink" Target="https://info.tase.co.il/Eng/tase_clearing_houses/tase_derivatives_ch/Pages/tase_derivatives_ch_collateral_margins.aspx" TargetMode="External"/><Relationship Id="rId5" Type="http://schemas.openxmlformats.org/officeDocument/2006/relationships/printerSettings" Target="../printerSettings/printerSettings2.bin"/><Relationship Id="rId4" Type="http://schemas.openxmlformats.org/officeDocument/2006/relationships/hyperlink" Target="https://info.tase.co.il/Eng/Statistics/TradingStatistics/Pages/TradeGuideLis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
  <sheetViews>
    <sheetView view="pageBreakPreview" zoomScaleNormal="100" zoomScaleSheetLayoutView="100" workbookViewId="0">
      <selection activeCell="A3" sqref="A3:I3"/>
    </sheetView>
  </sheetViews>
  <sheetFormatPr defaultRowHeight="14.25" x14ac:dyDescent="0.2"/>
  <cols>
    <col min="9" max="9" width="9.625" customWidth="1"/>
  </cols>
  <sheetData>
    <row r="1" spans="1:9" ht="87.75" customHeight="1" x14ac:dyDescent="0.25">
      <c r="A1" s="142"/>
      <c r="B1" s="142"/>
      <c r="C1" s="142"/>
      <c r="D1" s="142"/>
      <c r="E1" s="142"/>
      <c r="F1" s="142"/>
      <c r="G1" s="142"/>
      <c r="H1" s="142"/>
      <c r="I1" s="142"/>
    </row>
    <row r="2" spans="1:9" ht="8.25" customHeight="1" x14ac:dyDescent="0.2">
      <c r="A2" s="143"/>
      <c r="B2" s="143"/>
      <c r="C2" s="143"/>
      <c r="D2" s="143"/>
      <c r="E2" s="143"/>
      <c r="F2" s="143"/>
      <c r="G2" s="143"/>
      <c r="H2" s="143"/>
      <c r="I2" s="143"/>
    </row>
    <row r="3" spans="1:9" ht="336.75" customHeight="1" x14ac:dyDescent="0.2">
      <c r="A3" s="144" t="s">
        <v>401</v>
      </c>
      <c r="B3" s="144"/>
      <c r="C3" s="144"/>
      <c r="D3" s="144"/>
      <c r="E3" s="144"/>
      <c r="F3" s="144"/>
      <c r="G3" s="144"/>
      <c r="H3" s="144"/>
      <c r="I3" s="144"/>
    </row>
    <row r="4" spans="1:9" ht="276" customHeight="1" x14ac:dyDescent="0.2">
      <c r="A4" s="145" t="s">
        <v>400</v>
      </c>
      <c r="B4" s="145"/>
      <c r="C4" s="145"/>
      <c r="D4" s="145"/>
      <c r="E4" s="145"/>
      <c r="F4" s="145"/>
      <c r="G4" s="145"/>
      <c r="H4" s="145"/>
      <c r="I4" s="145"/>
    </row>
  </sheetData>
  <mergeCells count="4">
    <mergeCell ref="A1:I1"/>
    <mergeCell ref="A2:I2"/>
    <mergeCell ref="A3:I3"/>
    <mergeCell ref="A4:I4"/>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1"/>
  <sheetViews>
    <sheetView showGridLines="0" tabSelected="1" zoomScale="70" zoomScaleNormal="70" workbookViewId="0">
      <pane ySplit="2" topLeftCell="A3" activePane="bottomLeft" state="frozen"/>
      <selection activeCell="A4" sqref="A4:I4"/>
      <selection pane="bottomLeft" activeCell="F236" sqref="F236"/>
    </sheetView>
  </sheetViews>
  <sheetFormatPr defaultColWidth="9" defaultRowHeight="15" x14ac:dyDescent="0.2"/>
  <cols>
    <col min="1" max="1" width="12" style="86" customWidth="1"/>
    <col min="2" max="2" width="130" style="1" customWidth="1"/>
    <col min="3" max="3" width="32.25" style="1" customWidth="1"/>
    <col min="4" max="4" width="20.375" style="26" customWidth="1"/>
    <col min="5" max="5" width="12" style="1" customWidth="1"/>
    <col min="6" max="6" width="17.875" style="8" customWidth="1"/>
    <col min="7" max="7" width="102.5" style="133" customWidth="1"/>
    <col min="8" max="16384" width="9" style="1"/>
  </cols>
  <sheetData>
    <row r="1" spans="1:7" ht="20.25" customHeight="1" x14ac:dyDescent="0.2">
      <c r="A1" s="89" t="s">
        <v>405</v>
      </c>
      <c r="B1" s="90"/>
      <c r="C1" s="25"/>
      <c r="D1" s="25"/>
      <c r="E1" s="25"/>
      <c r="F1" s="25"/>
      <c r="G1" s="124"/>
    </row>
    <row r="2" spans="1:7" s="26" customFormat="1" ht="37.15" customHeight="1" x14ac:dyDescent="0.2">
      <c r="A2" s="91" t="s">
        <v>149</v>
      </c>
      <c r="B2" s="39" t="s">
        <v>150</v>
      </c>
      <c r="C2" s="40"/>
      <c r="D2" s="41" t="s">
        <v>212</v>
      </c>
      <c r="E2" s="42" t="s">
        <v>213</v>
      </c>
      <c r="F2" s="42" t="s">
        <v>354</v>
      </c>
      <c r="G2" s="134" t="s">
        <v>214</v>
      </c>
    </row>
    <row r="3" spans="1:7" ht="25.15" customHeight="1" x14ac:dyDescent="0.2">
      <c r="A3" s="92" t="s">
        <v>151</v>
      </c>
      <c r="B3" s="44"/>
      <c r="C3" s="43"/>
      <c r="D3" s="100"/>
      <c r="E3" s="43"/>
      <c r="F3" s="43"/>
      <c r="G3" s="101"/>
    </row>
    <row r="4" spans="1:7" ht="25.15" customHeight="1" x14ac:dyDescent="0.2">
      <c r="A4" s="93" t="s">
        <v>152</v>
      </c>
      <c r="B4" s="46"/>
      <c r="C4" s="45"/>
      <c r="D4" s="102"/>
      <c r="E4" s="45"/>
      <c r="F4" s="45"/>
      <c r="G4" s="97"/>
    </row>
    <row r="5" spans="1:7" ht="62.25" customHeight="1" x14ac:dyDescent="0.2">
      <c r="A5" s="47" t="s">
        <v>0</v>
      </c>
      <c r="B5" s="29" t="s">
        <v>153</v>
      </c>
      <c r="C5" s="36"/>
      <c r="D5" s="30" t="s">
        <v>215</v>
      </c>
      <c r="E5" s="33" t="s">
        <v>216</v>
      </c>
      <c r="F5" s="146">
        <v>7500</v>
      </c>
      <c r="G5" s="103" t="s">
        <v>227</v>
      </c>
    </row>
    <row r="6" spans="1:7" ht="59.25" customHeight="1" x14ac:dyDescent="0.2">
      <c r="A6" s="47" t="s">
        <v>1</v>
      </c>
      <c r="B6" s="29" t="s">
        <v>154</v>
      </c>
      <c r="C6" s="29"/>
      <c r="D6" s="30" t="s">
        <v>215</v>
      </c>
      <c r="E6" s="33" t="s">
        <v>216</v>
      </c>
      <c r="F6" s="147" t="s">
        <v>13</v>
      </c>
      <c r="G6" s="103"/>
    </row>
    <row r="7" spans="1:7" ht="49.35" customHeight="1" x14ac:dyDescent="0.2">
      <c r="A7" s="47" t="s">
        <v>2</v>
      </c>
      <c r="B7" s="29" t="s">
        <v>155</v>
      </c>
      <c r="C7" s="29"/>
      <c r="D7" s="30" t="s">
        <v>215</v>
      </c>
      <c r="E7" s="33" t="s">
        <v>216</v>
      </c>
      <c r="F7" s="147" t="s">
        <v>13</v>
      </c>
      <c r="G7" s="103"/>
    </row>
    <row r="8" spans="1:7" ht="49.15" customHeight="1" x14ac:dyDescent="0.2">
      <c r="A8" s="47" t="s">
        <v>3</v>
      </c>
      <c r="B8" s="29" t="s">
        <v>156</v>
      </c>
      <c r="C8" s="29"/>
      <c r="D8" s="30" t="s">
        <v>215</v>
      </c>
      <c r="E8" s="33" t="s">
        <v>216</v>
      </c>
      <c r="F8" s="146">
        <f>'[1]דרישת ביטחונות וקרן'!B30</f>
        <v>629336.728</v>
      </c>
      <c r="G8" s="104"/>
    </row>
    <row r="9" spans="1:7" ht="49.15" customHeight="1" x14ac:dyDescent="0.2">
      <c r="A9" s="47" t="s">
        <v>4</v>
      </c>
      <c r="B9" s="29" t="s">
        <v>157</v>
      </c>
      <c r="C9" s="29"/>
      <c r="D9" s="30" t="s">
        <v>215</v>
      </c>
      <c r="E9" s="33" t="s">
        <v>216</v>
      </c>
      <c r="F9" s="146">
        <f>'[1]31.12.23'!F8</f>
        <v>629336.728</v>
      </c>
      <c r="G9" s="104"/>
    </row>
    <row r="10" spans="1:7" ht="49.15" customHeight="1" x14ac:dyDescent="0.2">
      <c r="A10" s="47" t="s">
        <v>5</v>
      </c>
      <c r="B10" s="29" t="s">
        <v>158</v>
      </c>
      <c r="C10" s="29"/>
      <c r="D10" s="30" t="s">
        <v>215</v>
      </c>
      <c r="E10" s="33" t="s">
        <v>216</v>
      </c>
      <c r="F10" s="147" t="s">
        <v>13</v>
      </c>
      <c r="G10" s="105"/>
    </row>
    <row r="11" spans="1:7" ht="49.15" customHeight="1" x14ac:dyDescent="0.2">
      <c r="A11" s="47" t="s">
        <v>6</v>
      </c>
      <c r="B11" s="29" t="s">
        <v>159</v>
      </c>
      <c r="C11" s="29"/>
      <c r="D11" s="30" t="s">
        <v>215</v>
      </c>
      <c r="E11" s="33" t="s">
        <v>216</v>
      </c>
      <c r="F11" s="147" t="s">
        <v>13</v>
      </c>
      <c r="G11" s="105"/>
    </row>
    <row r="12" spans="1:7" ht="49.15" customHeight="1" x14ac:dyDescent="0.2">
      <c r="A12" s="47" t="s">
        <v>7</v>
      </c>
      <c r="B12" s="29" t="s">
        <v>160</v>
      </c>
      <c r="C12" s="29"/>
      <c r="D12" s="30" t="s">
        <v>215</v>
      </c>
      <c r="E12" s="33" t="s">
        <v>217</v>
      </c>
      <c r="F12" s="147" t="s">
        <v>13</v>
      </c>
      <c r="G12" s="105"/>
    </row>
    <row r="13" spans="1:7" ht="49.15" customHeight="1" x14ac:dyDescent="0.2">
      <c r="A13" s="47" t="s">
        <v>8</v>
      </c>
      <c r="B13" s="29" t="s">
        <v>161</v>
      </c>
      <c r="C13" s="29"/>
      <c r="D13" s="30" t="s">
        <v>215</v>
      </c>
      <c r="E13" s="33" t="s">
        <v>217</v>
      </c>
      <c r="F13" s="76">
        <v>1</v>
      </c>
      <c r="G13" s="105"/>
    </row>
    <row r="14" spans="1:7" ht="49.15" customHeight="1" x14ac:dyDescent="0.2">
      <c r="A14" s="47" t="s">
        <v>9</v>
      </c>
      <c r="B14" s="29" t="s">
        <v>162</v>
      </c>
      <c r="C14" s="29"/>
      <c r="D14" s="30" t="s">
        <v>215</v>
      </c>
      <c r="E14" s="33" t="s">
        <v>216</v>
      </c>
      <c r="F14" s="147" t="s">
        <v>13</v>
      </c>
      <c r="G14" s="105"/>
    </row>
    <row r="15" spans="1:7" ht="25.15" customHeight="1" x14ac:dyDescent="0.2">
      <c r="A15" s="45" t="s">
        <v>10</v>
      </c>
      <c r="B15" s="46"/>
      <c r="C15" s="45"/>
      <c r="D15" s="102"/>
      <c r="E15" s="45"/>
      <c r="F15" s="45"/>
      <c r="G15" s="97"/>
    </row>
    <row r="16" spans="1:7" ht="25.15" customHeight="1" x14ac:dyDescent="0.2">
      <c r="A16" s="48" t="s">
        <v>11</v>
      </c>
      <c r="B16" s="49" t="s">
        <v>12</v>
      </c>
      <c r="C16" s="50"/>
      <c r="D16" s="30" t="s">
        <v>218</v>
      </c>
      <c r="E16" s="20"/>
      <c r="F16" s="11" t="s">
        <v>13</v>
      </c>
      <c r="G16" s="106" t="s">
        <v>228</v>
      </c>
    </row>
    <row r="17" spans="1:7" ht="25.15" customHeight="1" x14ac:dyDescent="0.2">
      <c r="A17" s="93" t="s">
        <v>163</v>
      </c>
      <c r="B17" s="46"/>
      <c r="C17" s="45"/>
      <c r="D17" s="102"/>
      <c r="E17" s="45"/>
      <c r="F17" s="45"/>
      <c r="G17" s="97"/>
    </row>
    <row r="18" spans="1:7" s="2" customFormat="1" ht="46.15" customHeight="1" x14ac:dyDescent="0.2">
      <c r="A18" s="38" t="s">
        <v>14</v>
      </c>
      <c r="B18" s="29" t="s">
        <v>164</v>
      </c>
      <c r="C18" s="29" t="s">
        <v>219</v>
      </c>
      <c r="D18" s="30" t="s">
        <v>215</v>
      </c>
      <c r="E18" s="33" t="s">
        <v>216</v>
      </c>
      <c r="F18" s="51">
        <f>+'[1]נתונים - בטוחות'!C11</f>
        <v>326285.04999000003</v>
      </c>
      <c r="G18" s="103"/>
    </row>
    <row r="19" spans="1:7" s="2" customFormat="1" ht="46.15" customHeight="1" x14ac:dyDescent="0.2">
      <c r="A19" s="38" t="s">
        <v>14</v>
      </c>
      <c r="B19" s="29" t="s">
        <v>164</v>
      </c>
      <c r="C19" s="29" t="s">
        <v>220</v>
      </c>
      <c r="D19" s="30" t="s">
        <v>215</v>
      </c>
      <c r="E19" s="33" t="s">
        <v>216</v>
      </c>
      <c r="F19" s="51">
        <f>+F18</f>
        <v>326285.04999000003</v>
      </c>
      <c r="G19" s="103"/>
    </row>
    <row r="20" spans="1:7" s="2" customFormat="1" ht="46.15" customHeight="1" x14ac:dyDescent="0.2">
      <c r="A20" s="38" t="s">
        <v>15</v>
      </c>
      <c r="B20" s="29" t="s">
        <v>165</v>
      </c>
      <c r="C20" s="29" t="s">
        <v>219</v>
      </c>
      <c r="D20" s="30" t="s">
        <v>215</v>
      </c>
      <c r="E20" s="33" t="s">
        <v>216</v>
      </c>
      <c r="F20" s="147" t="s">
        <v>13</v>
      </c>
      <c r="G20" s="103"/>
    </row>
    <row r="21" spans="1:7" s="2" customFormat="1" ht="46.15" customHeight="1" x14ac:dyDescent="0.2">
      <c r="A21" s="38" t="s">
        <v>15</v>
      </c>
      <c r="B21" s="29" t="s">
        <v>166</v>
      </c>
      <c r="C21" s="29" t="s">
        <v>220</v>
      </c>
      <c r="D21" s="30" t="s">
        <v>215</v>
      </c>
      <c r="E21" s="33" t="s">
        <v>216</v>
      </c>
      <c r="F21" s="147" t="s">
        <v>13</v>
      </c>
      <c r="G21" s="103"/>
    </row>
    <row r="22" spans="1:7" s="2" customFormat="1" ht="46.15" customHeight="1" x14ac:dyDescent="0.2">
      <c r="A22" s="38" t="s">
        <v>16</v>
      </c>
      <c r="B22" s="29" t="s">
        <v>167</v>
      </c>
      <c r="C22" s="29" t="s">
        <v>219</v>
      </c>
      <c r="D22" s="30" t="s">
        <v>215</v>
      </c>
      <c r="E22" s="33" t="s">
        <v>216</v>
      </c>
      <c r="F22" s="51">
        <f>F5</f>
        <v>7500</v>
      </c>
      <c r="G22" s="103"/>
    </row>
    <row r="23" spans="1:7" s="2" customFormat="1" ht="46.15" customHeight="1" x14ac:dyDescent="0.2">
      <c r="A23" s="38" t="s">
        <v>16</v>
      </c>
      <c r="B23" s="29" t="s">
        <v>168</v>
      </c>
      <c r="C23" s="29" t="s">
        <v>220</v>
      </c>
      <c r="D23" s="30" t="s">
        <v>215</v>
      </c>
      <c r="E23" s="33" t="s">
        <v>216</v>
      </c>
      <c r="F23" s="51">
        <f>F5</f>
        <v>7500</v>
      </c>
      <c r="G23" s="103"/>
    </row>
    <row r="24" spans="1:7" s="2" customFormat="1" ht="46.15" customHeight="1" x14ac:dyDescent="0.2">
      <c r="A24" s="38" t="s">
        <v>169</v>
      </c>
      <c r="B24" s="29" t="s">
        <v>170</v>
      </c>
      <c r="C24" s="29" t="s">
        <v>219</v>
      </c>
      <c r="D24" s="30" t="s">
        <v>215</v>
      </c>
      <c r="E24" s="33" t="s">
        <v>216</v>
      </c>
      <c r="F24" s="148" t="s">
        <v>13</v>
      </c>
      <c r="G24" s="103"/>
    </row>
    <row r="25" spans="1:7" s="2" customFormat="1" ht="46.15" customHeight="1" x14ac:dyDescent="0.2">
      <c r="A25" s="38" t="s">
        <v>169</v>
      </c>
      <c r="B25" s="29" t="s">
        <v>171</v>
      </c>
      <c r="C25" s="29" t="s">
        <v>220</v>
      </c>
      <c r="D25" s="30" t="s">
        <v>215</v>
      </c>
      <c r="E25" s="33" t="s">
        <v>216</v>
      </c>
      <c r="F25" s="148" t="s">
        <v>13</v>
      </c>
      <c r="G25" s="103"/>
    </row>
    <row r="26" spans="1:7" s="2" customFormat="1" ht="46.15" customHeight="1" x14ac:dyDescent="0.2">
      <c r="A26" s="38" t="s">
        <v>17</v>
      </c>
      <c r="B26" s="94" t="s">
        <v>172</v>
      </c>
      <c r="C26" s="29" t="s">
        <v>219</v>
      </c>
      <c r="D26" s="30" t="s">
        <v>215</v>
      </c>
      <c r="E26" s="33" t="s">
        <v>216</v>
      </c>
      <c r="F26" s="51">
        <f>'[1]נתונים - בטוחות'!C21</f>
        <v>328764.58311128902</v>
      </c>
      <c r="G26" s="104"/>
    </row>
    <row r="27" spans="1:7" s="2" customFormat="1" ht="46.15" customHeight="1" x14ac:dyDescent="0.2">
      <c r="A27" s="38" t="s">
        <v>17</v>
      </c>
      <c r="B27" s="94" t="s">
        <v>173</v>
      </c>
      <c r="C27" s="29" t="s">
        <v>220</v>
      </c>
      <c r="D27" s="30" t="s">
        <v>215</v>
      </c>
      <c r="E27" s="33" t="s">
        <v>216</v>
      </c>
      <c r="F27" s="51">
        <f>'[1]נתונים - בטוחות'!C22</f>
        <v>303051.67800999997</v>
      </c>
      <c r="G27" s="103"/>
    </row>
    <row r="28" spans="1:7" s="2" customFormat="1" ht="46.15" customHeight="1" x14ac:dyDescent="0.2">
      <c r="A28" s="38" t="s">
        <v>18</v>
      </c>
      <c r="B28" s="94" t="s">
        <v>174</v>
      </c>
      <c r="C28" s="29" t="s">
        <v>219</v>
      </c>
      <c r="D28" s="30" t="s">
        <v>215</v>
      </c>
      <c r="E28" s="33" t="s">
        <v>216</v>
      </c>
      <c r="F28" s="17" t="s">
        <v>13</v>
      </c>
      <c r="G28" s="103"/>
    </row>
    <row r="29" spans="1:7" s="2" customFormat="1" ht="46.15" customHeight="1" x14ac:dyDescent="0.2">
      <c r="A29" s="38" t="s">
        <v>18</v>
      </c>
      <c r="B29" s="94" t="s">
        <v>175</v>
      </c>
      <c r="C29" s="29" t="s">
        <v>220</v>
      </c>
      <c r="D29" s="30" t="s">
        <v>215</v>
      </c>
      <c r="E29" s="33" t="s">
        <v>216</v>
      </c>
      <c r="F29" s="17" t="s">
        <v>13</v>
      </c>
      <c r="G29" s="103"/>
    </row>
    <row r="30" spans="1:7" s="2" customFormat="1" ht="46.15" customHeight="1" x14ac:dyDescent="0.2">
      <c r="A30" s="38" t="s">
        <v>19</v>
      </c>
      <c r="B30" s="94" t="s">
        <v>176</v>
      </c>
      <c r="C30" s="29" t="s">
        <v>219</v>
      </c>
      <c r="D30" s="30" t="s">
        <v>215</v>
      </c>
      <c r="E30" s="33" t="s">
        <v>216</v>
      </c>
      <c r="F30" s="17" t="s">
        <v>13</v>
      </c>
      <c r="G30" s="103"/>
    </row>
    <row r="31" spans="1:7" s="2" customFormat="1" ht="46.15" customHeight="1" x14ac:dyDescent="0.2">
      <c r="A31" s="38" t="s">
        <v>19</v>
      </c>
      <c r="B31" s="94" t="s">
        <v>177</v>
      </c>
      <c r="C31" s="29" t="s">
        <v>220</v>
      </c>
      <c r="D31" s="30" t="s">
        <v>215</v>
      </c>
      <c r="E31" s="33" t="s">
        <v>216</v>
      </c>
      <c r="F31" s="17" t="s">
        <v>13</v>
      </c>
      <c r="G31" s="103"/>
    </row>
    <row r="32" spans="1:7" s="2" customFormat="1" ht="46.15" customHeight="1" x14ac:dyDescent="0.2">
      <c r="A32" s="38" t="s">
        <v>20</v>
      </c>
      <c r="B32" s="94" t="s">
        <v>178</v>
      </c>
      <c r="C32" s="29" t="s">
        <v>219</v>
      </c>
      <c r="D32" s="30" t="s">
        <v>215</v>
      </c>
      <c r="E32" s="33" t="s">
        <v>216</v>
      </c>
      <c r="F32" s="17" t="s">
        <v>13</v>
      </c>
      <c r="G32" s="103"/>
    </row>
    <row r="33" spans="1:7" s="2" customFormat="1" ht="46.15" customHeight="1" x14ac:dyDescent="0.2">
      <c r="A33" s="38" t="s">
        <v>20</v>
      </c>
      <c r="B33" s="94" t="s">
        <v>179</v>
      </c>
      <c r="C33" s="29" t="s">
        <v>220</v>
      </c>
      <c r="D33" s="30" t="s">
        <v>215</v>
      </c>
      <c r="E33" s="33" t="s">
        <v>216</v>
      </c>
      <c r="F33" s="17" t="s">
        <v>13</v>
      </c>
      <c r="G33" s="103"/>
    </row>
    <row r="34" spans="1:7" s="2" customFormat="1" ht="46.15" customHeight="1" x14ac:dyDescent="0.2">
      <c r="A34" s="38" t="s">
        <v>21</v>
      </c>
      <c r="B34" s="94" t="s">
        <v>180</v>
      </c>
      <c r="C34" s="29" t="s">
        <v>219</v>
      </c>
      <c r="D34" s="30" t="s">
        <v>215</v>
      </c>
      <c r="E34" s="33" t="s">
        <v>216</v>
      </c>
      <c r="F34" s="17" t="s">
        <v>13</v>
      </c>
      <c r="G34" s="103"/>
    </row>
    <row r="35" spans="1:7" s="2" customFormat="1" ht="46.15" customHeight="1" x14ac:dyDescent="0.2">
      <c r="A35" s="38" t="s">
        <v>21</v>
      </c>
      <c r="B35" s="94" t="s">
        <v>181</v>
      </c>
      <c r="C35" s="29" t="s">
        <v>220</v>
      </c>
      <c r="D35" s="30" t="s">
        <v>215</v>
      </c>
      <c r="E35" s="33" t="s">
        <v>216</v>
      </c>
      <c r="F35" s="17" t="s">
        <v>13</v>
      </c>
      <c r="G35" s="103"/>
    </row>
    <row r="36" spans="1:7" s="2" customFormat="1" ht="46.15" customHeight="1" x14ac:dyDescent="0.2">
      <c r="A36" s="38" t="s">
        <v>22</v>
      </c>
      <c r="B36" s="94" t="s">
        <v>182</v>
      </c>
      <c r="C36" s="29" t="s">
        <v>219</v>
      </c>
      <c r="D36" s="30" t="s">
        <v>215</v>
      </c>
      <c r="E36" s="33" t="s">
        <v>216</v>
      </c>
      <c r="F36" s="17" t="s">
        <v>13</v>
      </c>
      <c r="G36" s="103"/>
    </row>
    <row r="37" spans="1:7" s="2" customFormat="1" ht="46.15" customHeight="1" x14ac:dyDescent="0.2">
      <c r="A37" s="38" t="s">
        <v>22</v>
      </c>
      <c r="B37" s="94" t="s">
        <v>183</v>
      </c>
      <c r="C37" s="29" t="s">
        <v>220</v>
      </c>
      <c r="D37" s="30" t="s">
        <v>215</v>
      </c>
      <c r="E37" s="33" t="s">
        <v>216</v>
      </c>
      <c r="F37" s="17" t="s">
        <v>13</v>
      </c>
      <c r="G37" s="103"/>
    </row>
    <row r="38" spans="1:7" s="2" customFormat="1" ht="46.15" customHeight="1" x14ac:dyDescent="0.2">
      <c r="A38" s="38" t="s">
        <v>23</v>
      </c>
      <c r="B38" s="94" t="s">
        <v>184</v>
      </c>
      <c r="C38" s="29" t="s">
        <v>219</v>
      </c>
      <c r="D38" s="30" t="s">
        <v>215</v>
      </c>
      <c r="E38" s="33" t="s">
        <v>216</v>
      </c>
      <c r="F38" s="17" t="s">
        <v>13</v>
      </c>
      <c r="G38" s="103"/>
    </row>
    <row r="39" spans="1:7" s="2" customFormat="1" ht="46.15" customHeight="1" x14ac:dyDescent="0.2">
      <c r="A39" s="38" t="s">
        <v>23</v>
      </c>
      <c r="B39" s="94" t="s">
        <v>184</v>
      </c>
      <c r="C39" s="29" t="s">
        <v>220</v>
      </c>
      <c r="D39" s="30" t="s">
        <v>215</v>
      </c>
      <c r="E39" s="33" t="s">
        <v>216</v>
      </c>
      <c r="F39" s="17" t="s">
        <v>13</v>
      </c>
      <c r="G39" s="103"/>
    </row>
    <row r="40" spans="1:7" s="2" customFormat="1" ht="46.15" customHeight="1" x14ac:dyDescent="0.2">
      <c r="A40" s="38" t="s">
        <v>24</v>
      </c>
      <c r="B40" s="94" t="s">
        <v>185</v>
      </c>
      <c r="C40" s="29" t="s">
        <v>219</v>
      </c>
      <c r="D40" s="30" t="s">
        <v>215</v>
      </c>
      <c r="E40" s="33" t="s">
        <v>216</v>
      </c>
      <c r="F40" s="17" t="s">
        <v>13</v>
      </c>
      <c r="G40" s="103"/>
    </row>
    <row r="41" spans="1:7" s="2" customFormat="1" ht="46.15" customHeight="1" x14ac:dyDescent="0.2">
      <c r="A41" s="38" t="s">
        <v>24</v>
      </c>
      <c r="B41" s="94" t="s">
        <v>186</v>
      </c>
      <c r="C41" s="29" t="s">
        <v>220</v>
      </c>
      <c r="D41" s="30" t="s">
        <v>215</v>
      </c>
      <c r="E41" s="33" t="s">
        <v>216</v>
      </c>
      <c r="F41" s="17" t="s">
        <v>13</v>
      </c>
      <c r="G41" s="103"/>
    </row>
    <row r="42" spans="1:7" s="2" customFormat="1" ht="46.15" customHeight="1" x14ac:dyDescent="0.2">
      <c r="A42" s="38" t="s">
        <v>25</v>
      </c>
      <c r="B42" s="94" t="s">
        <v>187</v>
      </c>
      <c r="C42" s="29" t="s">
        <v>219</v>
      </c>
      <c r="D42" s="30" t="s">
        <v>215</v>
      </c>
      <c r="E42" s="33" t="s">
        <v>216</v>
      </c>
      <c r="F42" s="17" t="s">
        <v>13</v>
      </c>
      <c r="G42" s="103"/>
    </row>
    <row r="43" spans="1:7" s="2" customFormat="1" ht="46.15" customHeight="1" x14ac:dyDescent="0.2">
      <c r="A43" s="38" t="s">
        <v>25</v>
      </c>
      <c r="B43" s="94" t="s">
        <v>188</v>
      </c>
      <c r="C43" s="29" t="s">
        <v>220</v>
      </c>
      <c r="D43" s="30" t="s">
        <v>215</v>
      </c>
      <c r="E43" s="33" t="s">
        <v>216</v>
      </c>
      <c r="F43" s="17" t="s">
        <v>13</v>
      </c>
      <c r="G43" s="103"/>
    </row>
    <row r="44" spans="1:7" s="2" customFormat="1" ht="46.15" customHeight="1" x14ac:dyDescent="0.2">
      <c r="A44" s="38" t="s">
        <v>27</v>
      </c>
      <c r="B44" s="94" t="s">
        <v>186</v>
      </c>
      <c r="C44" s="29" t="s">
        <v>219</v>
      </c>
      <c r="D44" s="30" t="s">
        <v>215</v>
      </c>
      <c r="E44" s="33" t="s">
        <v>216</v>
      </c>
      <c r="F44" s="17" t="s">
        <v>13</v>
      </c>
      <c r="G44" s="103"/>
    </row>
    <row r="45" spans="1:7" s="2" customFormat="1" ht="46.15" customHeight="1" x14ac:dyDescent="0.2">
      <c r="A45" s="38" t="s">
        <v>27</v>
      </c>
      <c r="B45" s="94" t="s">
        <v>189</v>
      </c>
      <c r="C45" s="29" t="s">
        <v>220</v>
      </c>
      <c r="D45" s="30" t="s">
        <v>215</v>
      </c>
      <c r="E45" s="33" t="s">
        <v>216</v>
      </c>
      <c r="F45" s="17" t="s">
        <v>13</v>
      </c>
      <c r="G45" s="103"/>
    </row>
    <row r="46" spans="1:7" s="3" customFormat="1" ht="25.15" customHeight="1" x14ac:dyDescent="0.2">
      <c r="A46" s="95" t="s">
        <v>190</v>
      </c>
      <c r="B46" s="53"/>
      <c r="C46" s="52"/>
      <c r="D46" s="65"/>
      <c r="E46" s="52"/>
      <c r="F46" s="52"/>
      <c r="G46" s="107"/>
    </row>
    <row r="47" spans="1:7" s="4" customFormat="1" ht="49.35" customHeight="1" x14ac:dyDescent="0.2">
      <c r="A47" s="54" t="s">
        <v>28</v>
      </c>
      <c r="B47" s="94" t="s">
        <v>191</v>
      </c>
      <c r="C47" s="55" t="s">
        <v>29</v>
      </c>
      <c r="D47" s="57" t="s">
        <v>218</v>
      </c>
      <c r="E47" s="56" t="s">
        <v>29</v>
      </c>
      <c r="F47" s="27" t="s">
        <v>30</v>
      </c>
      <c r="G47" s="108"/>
    </row>
    <row r="48" spans="1:7" s="4" customFormat="1" ht="49.35" customHeight="1" x14ac:dyDescent="0.2">
      <c r="A48" s="54" t="s">
        <v>31</v>
      </c>
      <c r="B48" s="94" t="s">
        <v>192</v>
      </c>
      <c r="C48" s="55"/>
      <c r="D48" s="57" t="s">
        <v>218</v>
      </c>
      <c r="E48" s="57" t="s">
        <v>221</v>
      </c>
      <c r="F48" s="146">
        <v>3</v>
      </c>
      <c r="G48" s="109"/>
    </row>
    <row r="49" spans="1:7" s="4" customFormat="1" ht="49.35" customHeight="1" x14ac:dyDescent="0.2">
      <c r="A49" s="54" t="s">
        <v>32</v>
      </c>
      <c r="B49" s="94" t="s">
        <v>193</v>
      </c>
      <c r="C49" s="13" t="s">
        <v>222</v>
      </c>
      <c r="D49" s="57" t="s">
        <v>218</v>
      </c>
      <c r="E49" s="33" t="s">
        <v>216</v>
      </c>
      <c r="F49" s="146">
        <f>'[1]תרחישים קרן'!F16/1000</f>
        <v>627427.20299999998</v>
      </c>
      <c r="G49" s="109"/>
    </row>
    <row r="50" spans="1:7" s="4" customFormat="1" ht="49.35" customHeight="1" x14ac:dyDescent="0.2">
      <c r="A50" s="54" t="s">
        <v>32</v>
      </c>
      <c r="B50" s="94" t="s">
        <v>193</v>
      </c>
      <c r="C50" s="110" t="s">
        <v>223</v>
      </c>
      <c r="D50" s="57" t="s">
        <v>218</v>
      </c>
      <c r="E50" s="33" t="s">
        <v>216</v>
      </c>
      <c r="F50" s="146">
        <f>'[1]תרחישים קרן'!F17/1000</f>
        <v>624869.21574999997</v>
      </c>
      <c r="G50" s="109"/>
    </row>
    <row r="51" spans="1:7" s="4" customFormat="1" ht="49.35" customHeight="1" x14ac:dyDescent="0.2">
      <c r="A51" s="54" t="s">
        <v>33</v>
      </c>
      <c r="B51" s="94" t="s">
        <v>194</v>
      </c>
      <c r="C51" s="54"/>
      <c r="D51" s="57" t="s">
        <v>218</v>
      </c>
      <c r="E51" s="57" t="s">
        <v>221</v>
      </c>
      <c r="F51" s="9" t="s">
        <v>13</v>
      </c>
      <c r="G51" s="109"/>
    </row>
    <row r="52" spans="1:7" s="5" customFormat="1" ht="49.35" customHeight="1" x14ac:dyDescent="0.2">
      <c r="A52" s="54" t="s">
        <v>34</v>
      </c>
      <c r="B52" s="94" t="s">
        <v>195</v>
      </c>
      <c r="C52" s="54"/>
      <c r="D52" s="57" t="s">
        <v>218</v>
      </c>
      <c r="E52" s="33" t="s">
        <v>216</v>
      </c>
      <c r="F52" s="58" t="s">
        <v>13</v>
      </c>
      <c r="G52" s="111"/>
    </row>
    <row r="53" spans="1:7" s="4" customFormat="1" ht="49.35" customHeight="1" x14ac:dyDescent="0.2">
      <c r="A53" s="54" t="s">
        <v>35</v>
      </c>
      <c r="B53" s="94" t="s">
        <v>196</v>
      </c>
      <c r="C53" s="13" t="s">
        <v>222</v>
      </c>
      <c r="D53" s="57" t="s">
        <v>218</v>
      </c>
      <c r="E53" s="33" t="s">
        <v>216</v>
      </c>
      <c r="F53" s="58" t="s">
        <v>13</v>
      </c>
      <c r="G53" s="109"/>
    </row>
    <row r="54" spans="1:7" s="4" customFormat="1" ht="49.35" customHeight="1" x14ac:dyDescent="0.2">
      <c r="A54" s="54" t="s">
        <v>35</v>
      </c>
      <c r="B54" s="94" t="s">
        <v>196</v>
      </c>
      <c r="C54" s="110" t="s">
        <v>223</v>
      </c>
      <c r="D54" s="57" t="s">
        <v>218</v>
      </c>
      <c r="E54" s="33" t="s">
        <v>216</v>
      </c>
      <c r="F54" s="58" t="s">
        <v>13</v>
      </c>
      <c r="G54" s="109"/>
    </row>
    <row r="55" spans="1:7" s="4" customFormat="1" ht="49.35" customHeight="1" x14ac:dyDescent="0.2">
      <c r="A55" s="54" t="s">
        <v>36</v>
      </c>
      <c r="B55" s="94" t="s">
        <v>197</v>
      </c>
      <c r="C55" s="13" t="s">
        <v>222</v>
      </c>
      <c r="D55" s="57" t="s">
        <v>218</v>
      </c>
      <c r="E55" s="33" t="s">
        <v>216</v>
      </c>
      <c r="F55" s="58" t="s">
        <v>13</v>
      </c>
      <c r="G55" s="111" t="s">
        <v>229</v>
      </c>
    </row>
    <row r="56" spans="1:7" s="4" customFormat="1" ht="49.35" customHeight="1" x14ac:dyDescent="0.2">
      <c r="A56" s="54" t="s">
        <v>36</v>
      </c>
      <c r="B56" s="94" t="s">
        <v>197</v>
      </c>
      <c r="C56" s="110" t="s">
        <v>223</v>
      </c>
      <c r="D56" s="57" t="s">
        <v>218</v>
      </c>
      <c r="E56" s="33" t="s">
        <v>216</v>
      </c>
      <c r="F56" s="58" t="s">
        <v>13</v>
      </c>
      <c r="G56" s="111" t="s">
        <v>229</v>
      </c>
    </row>
    <row r="57" spans="1:7" s="4" customFormat="1" ht="49.35" customHeight="1" x14ac:dyDescent="0.2">
      <c r="A57" s="54" t="s">
        <v>37</v>
      </c>
      <c r="B57" s="94" t="s">
        <v>198</v>
      </c>
      <c r="C57" s="54"/>
      <c r="D57" s="57" t="s">
        <v>218</v>
      </c>
      <c r="E57" s="57" t="s">
        <v>221</v>
      </c>
      <c r="F57" s="58" t="s">
        <v>13</v>
      </c>
      <c r="G57" s="109"/>
    </row>
    <row r="58" spans="1:7" s="4" customFormat="1" ht="49.35" customHeight="1" x14ac:dyDescent="0.2">
      <c r="A58" s="54" t="s">
        <v>38</v>
      </c>
      <c r="B58" s="94" t="s">
        <v>199</v>
      </c>
      <c r="C58" s="54"/>
      <c r="D58" s="57" t="s">
        <v>218</v>
      </c>
      <c r="E58" s="33" t="s">
        <v>216</v>
      </c>
      <c r="F58" s="58" t="s">
        <v>13</v>
      </c>
      <c r="G58" s="109"/>
    </row>
    <row r="59" spans="1:7" s="4" customFormat="1" ht="49.35" customHeight="1" x14ac:dyDescent="0.2">
      <c r="A59" s="54" t="s">
        <v>39</v>
      </c>
      <c r="B59" s="94" t="s">
        <v>200</v>
      </c>
      <c r="C59" s="13" t="s">
        <v>222</v>
      </c>
      <c r="D59" s="57" t="s">
        <v>218</v>
      </c>
      <c r="E59" s="33" t="s">
        <v>216</v>
      </c>
      <c r="F59" s="58" t="s">
        <v>13</v>
      </c>
      <c r="G59" s="109"/>
    </row>
    <row r="60" spans="1:7" s="4" customFormat="1" ht="49.35" customHeight="1" x14ac:dyDescent="0.2">
      <c r="A60" s="54" t="s">
        <v>39</v>
      </c>
      <c r="B60" s="94" t="s">
        <v>200</v>
      </c>
      <c r="C60" s="110" t="s">
        <v>223</v>
      </c>
      <c r="D60" s="57" t="s">
        <v>218</v>
      </c>
      <c r="E60" s="33" t="s">
        <v>216</v>
      </c>
      <c r="F60" s="58" t="s">
        <v>13</v>
      </c>
      <c r="G60" s="109"/>
    </row>
    <row r="61" spans="1:7" ht="25.15" customHeight="1" x14ac:dyDescent="0.2">
      <c r="A61" s="96" t="s">
        <v>201</v>
      </c>
      <c r="B61" s="60"/>
      <c r="C61" s="59"/>
      <c r="D61" s="64"/>
      <c r="E61" s="59"/>
      <c r="F61" s="59"/>
      <c r="G61" s="101"/>
    </row>
    <row r="62" spans="1:7" ht="25.15" customHeight="1" x14ac:dyDescent="0.2">
      <c r="A62" s="97" t="s">
        <v>202</v>
      </c>
      <c r="B62" s="46"/>
      <c r="C62" s="45"/>
      <c r="D62" s="102"/>
      <c r="E62" s="45"/>
      <c r="F62" s="45"/>
      <c r="G62" s="97"/>
    </row>
    <row r="63" spans="1:7" ht="62.25" customHeight="1" x14ac:dyDescent="0.2">
      <c r="A63" s="19" t="s">
        <v>40</v>
      </c>
      <c r="B63" s="98" t="s">
        <v>203</v>
      </c>
      <c r="C63" s="48"/>
      <c r="D63" s="12" t="s">
        <v>224</v>
      </c>
      <c r="E63" s="27"/>
      <c r="F63" s="11" t="s">
        <v>395</v>
      </c>
      <c r="G63" s="106"/>
    </row>
    <row r="64" spans="1:7" ht="46.35" customHeight="1" x14ac:dyDescent="0.2">
      <c r="A64" s="19" t="s">
        <v>41</v>
      </c>
      <c r="B64" s="98" t="s">
        <v>204</v>
      </c>
      <c r="C64" s="48"/>
      <c r="D64" s="12" t="s">
        <v>224</v>
      </c>
      <c r="E64" s="27" t="s">
        <v>225</v>
      </c>
      <c r="F64" s="136" t="s">
        <v>355</v>
      </c>
      <c r="G64" s="106"/>
    </row>
    <row r="65" spans="1:7" ht="25.15" customHeight="1" x14ac:dyDescent="0.2">
      <c r="A65" s="99" t="s">
        <v>205</v>
      </c>
      <c r="B65" s="46"/>
      <c r="C65" s="45"/>
      <c r="D65" s="102"/>
      <c r="E65" s="45"/>
      <c r="F65" s="45"/>
      <c r="G65" s="97"/>
    </row>
    <row r="66" spans="1:7" ht="46.35" customHeight="1" x14ac:dyDescent="0.2">
      <c r="A66" s="19" t="s">
        <v>42</v>
      </c>
      <c r="B66" s="98" t="s">
        <v>206</v>
      </c>
      <c r="C66" s="48"/>
      <c r="D66" s="12" t="s">
        <v>224</v>
      </c>
      <c r="E66" s="28" t="s">
        <v>225</v>
      </c>
      <c r="F66" s="12" t="s">
        <v>396</v>
      </c>
      <c r="G66" s="113"/>
    </row>
    <row r="67" spans="1:7" ht="25.15" customHeight="1" x14ac:dyDescent="0.2">
      <c r="A67" s="93" t="s">
        <v>207</v>
      </c>
      <c r="B67" s="46"/>
      <c r="C67" s="45"/>
      <c r="D67" s="102"/>
      <c r="E67" s="45"/>
      <c r="F67" s="45"/>
      <c r="G67" s="97"/>
    </row>
    <row r="68" spans="1:7" ht="46.35" customHeight="1" x14ac:dyDescent="0.2">
      <c r="A68" s="34" t="s">
        <v>43</v>
      </c>
      <c r="B68" s="94" t="s">
        <v>208</v>
      </c>
      <c r="C68" s="38"/>
      <c r="D68" s="57" t="s">
        <v>218</v>
      </c>
      <c r="E68" s="33" t="s">
        <v>217</v>
      </c>
      <c r="F68" s="23">
        <v>0.999</v>
      </c>
      <c r="G68" s="114"/>
    </row>
    <row r="69" spans="1:7" ht="46.35" customHeight="1" x14ac:dyDescent="0.2">
      <c r="A69" s="34" t="s">
        <v>44</v>
      </c>
      <c r="B69" s="94" t="s">
        <v>209</v>
      </c>
      <c r="C69" s="38"/>
      <c r="D69" s="57" t="s">
        <v>218</v>
      </c>
      <c r="E69" s="61" t="s">
        <v>221</v>
      </c>
      <c r="F69" s="11">
        <v>3</v>
      </c>
      <c r="G69" s="108"/>
    </row>
    <row r="70" spans="1:7" ht="46.35" customHeight="1" x14ac:dyDescent="0.2">
      <c r="A70" s="34" t="s">
        <v>45</v>
      </c>
      <c r="B70" s="94" t="s">
        <v>210</v>
      </c>
      <c r="C70" s="38"/>
      <c r="D70" s="57" t="s">
        <v>218</v>
      </c>
      <c r="E70" s="33" t="s">
        <v>226</v>
      </c>
      <c r="F70" s="62">
        <v>15</v>
      </c>
      <c r="G70" s="108"/>
    </row>
    <row r="71" spans="1:7" ht="46.35" customHeight="1" x14ac:dyDescent="0.2">
      <c r="A71" s="34" t="s">
        <v>46</v>
      </c>
      <c r="B71" s="94" t="s">
        <v>211</v>
      </c>
      <c r="C71" s="38"/>
      <c r="D71" s="57" t="s">
        <v>218</v>
      </c>
      <c r="E71" s="63" t="s">
        <v>221</v>
      </c>
      <c r="F71" s="58" t="s">
        <v>13</v>
      </c>
      <c r="G71" s="108"/>
    </row>
    <row r="72" spans="1:7" s="6" customFormat="1" ht="20.100000000000001" customHeight="1" x14ac:dyDescent="0.2">
      <c r="A72" s="96" t="s">
        <v>360</v>
      </c>
      <c r="B72" s="59"/>
      <c r="C72" s="59"/>
      <c r="D72" s="64"/>
      <c r="E72" s="59"/>
      <c r="F72" s="59"/>
      <c r="G72" s="96"/>
    </row>
    <row r="73" spans="1:7" s="7" customFormat="1" ht="20.100000000000001" customHeight="1" x14ac:dyDescent="0.2">
      <c r="A73" s="107" t="s">
        <v>357</v>
      </c>
      <c r="B73" s="52"/>
      <c r="C73" s="52"/>
      <c r="D73" s="65"/>
      <c r="E73" s="52"/>
      <c r="F73" s="52"/>
      <c r="G73" s="95"/>
    </row>
    <row r="74" spans="1:7" s="8" customFormat="1" ht="46.35" customHeight="1" x14ac:dyDescent="0.2">
      <c r="A74" s="34" t="s">
        <v>47</v>
      </c>
      <c r="B74" s="94" t="s">
        <v>359</v>
      </c>
      <c r="C74" s="110" t="s">
        <v>361</v>
      </c>
      <c r="D74" s="57" t="s">
        <v>218</v>
      </c>
      <c r="E74" s="33" t="s">
        <v>216</v>
      </c>
      <c r="F74" s="149">
        <f>'[1]דרישת ביטחונות וקרן'!C16</f>
        <v>13365.029</v>
      </c>
      <c r="G74" s="22"/>
    </row>
    <row r="75" spans="1:7" s="8" customFormat="1" ht="46.35" customHeight="1" x14ac:dyDescent="0.2">
      <c r="A75" s="34" t="s">
        <v>47</v>
      </c>
      <c r="B75" s="94" t="s">
        <v>359</v>
      </c>
      <c r="C75" s="110" t="s">
        <v>362</v>
      </c>
      <c r="D75" s="57" t="s">
        <v>218</v>
      </c>
      <c r="E75" s="33" t="s">
        <v>216</v>
      </c>
      <c r="F75" s="149" t="s">
        <v>13</v>
      </c>
      <c r="G75" s="22"/>
    </row>
    <row r="76" spans="1:7" s="8" customFormat="1" ht="46.35" customHeight="1" x14ac:dyDescent="0.2">
      <c r="A76" s="34" t="s">
        <v>47</v>
      </c>
      <c r="B76" s="94" t="s">
        <v>359</v>
      </c>
      <c r="C76" s="110" t="s">
        <v>363</v>
      </c>
      <c r="D76" s="57" t="s">
        <v>218</v>
      </c>
      <c r="E76" s="33" t="s">
        <v>216</v>
      </c>
      <c r="F76" s="149">
        <f>'[1]דרישת ביטחונות וקרן'!D16</f>
        <v>3413519.449</v>
      </c>
      <c r="G76" s="22"/>
    </row>
    <row r="77" spans="1:7" s="8" customFormat="1" ht="46.35" customHeight="1" x14ac:dyDescent="0.2">
      <c r="A77" s="34" t="s">
        <v>47</v>
      </c>
      <c r="B77" s="94" t="s">
        <v>359</v>
      </c>
      <c r="C77" s="110" t="s">
        <v>364</v>
      </c>
      <c r="D77" s="57" t="s">
        <v>218</v>
      </c>
      <c r="E77" s="33" t="s">
        <v>216</v>
      </c>
      <c r="F77" s="149">
        <f>+F76+F74</f>
        <v>3426884.4780000001</v>
      </c>
      <c r="G77" s="22"/>
    </row>
    <row r="78" spans="1:7" s="7" customFormat="1" ht="20.100000000000001" customHeight="1" x14ac:dyDescent="0.2">
      <c r="A78" s="107" t="s">
        <v>358</v>
      </c>
      <c r="B78" s="52"/>
      <c r="C78" s="52"/>
      <c r="D78" s="65"/>
      <c r="E78" s="52"/>
      <c r="F78" s="52"/>
      <c r="G78" s="95"/>
    </row>
    <row r="79" spans="1:7" s="8" customFormat="1" ht="46.35" customHeight="1" x14ac:dyDescent="0.2">
      <c r="A79" s="34" t="s">
        <v>48</v>
      </c>
      <c r="B79" s="94" t="s">
        <v>164</v>
      </c>
      <c r="C79" s="29" t="s">
        <v>219</v>
      </c>
      <c r="D79" s="57" t="s">
        <v>218</v>
      </c>
      <c r="E79" s="33" t="s">
        <v>216</v>
      </c>
      <c r="F79" s="149">
        <f>+'[1]נתונים - בטוחות'!C14</f>
        <v>2331272.6831100001</v>
      </c>
      <c r="G79" s="22"/>
    </row>
    <row r="80" spans="1:7" s="8" customFormat="1" ht="46.35" customHeight="1" x14ac:dyDescent="0.2">
      <c r="A80" s="34" t="s">
        <v>48</v>
      </c>
      <c r="B80" s="94" t="s">
        <v>164</v>
      </c>
      <c r="C80" s="29" t="s">
        <v>220</v>
      </c>
      <c r="D80" s="57" t="s">
        <v>218</v>
      </c>
      <c r="E80" s="33" t="s">
        <v>216</v>
      </c>
      <c r="F80" s="149">
        <f>+F79</f>
        <v>2331272.6831100001</v>
      </c>
      <c r="G80" s="22"/>
    </row>
    <row r="81" spans="1:7" s="4" customFormat="1" ht="46.35" customHeight="1" x14ac:dyDescent="0.2">
      <c r="A81" s="34" t="s">
        <v>49</v>
      </c>
      <c r="B81" s="94" t="s">
        <v>365</v>
      </c>
      <c r="C81" s="29" t="s">
        <v>219</v>
      </c>
      <c r="D81" s="57" t="s">
        <v>218</v>
      </c>
      <c r="E81" s="33" t="s">
        <v>216</v>
      </c>
      <c r="F81" s="58" t="s">
        <v>13</v>
      </c>
      <c r="G81" s="22"/>
    </row>
    <row r="82" spans="1:7" s="4" customFormat="1" ht="46.35" customHeight="1" x14ac:dyDescent="0.2">
      <c r="A82" s="34" t="s">
        <v>49</v>
      </c>
      <c r="B82" s="94" t="s">
        <v>365</v>
      </c>
      <c r="C82" s="29" t="s">
        <v>220</v>
      </c>
      <c r="D82" s="57" t="s">
        <v>218</v>
      </c>
      <c r="E82" s="33" t="s">
        <v>216</v>
      </c>
      <c r="F82" s="58" t="s">
        <v>13</v>
      </c>
      <c r="G82" s="22"/>
    </row>
    <row r="83" spans="1:7" s="4" customFormat="1" ht="46.35" customHeight="1" x14ac:dyDescent="0.2">
      <c r="A83" s="34" t="s">
        <v>50</v>
      </c>
      <c r="B83" s="94" t="s">
        <v>167</v>
      </c>
      <c r="C83" s="29" t="s">
        <v>219</v>
      </c>
      <c r="D83" s="57" t="s">
        <v>218</v>
      </c>
      <c r="E83" s="33" t="s">
        <v>216</v>
      </c>
      <c r="F83" s="58" t="s">
        <v>13</v>
      </c>
      <c r="G83" s="22"/>
    </row>
    <row r="84" spans="1:7" s="4" customFormat="1" ht="46.35" customHeight="1" x14ac:dyDescent="0.2">
      <c r="A84" s="34" t="s">
        <v>50</v>
      </c>
      <c r="B84" s="94" t="s">
        <v>167</v>
      </c>
      <c r="C84" s="29" t="s">
        <v>220</v>
      </c>
      <c r="D84" s="57" t="s">
        <v>218</v>
      </c>
      <c r="E84" s="33" t="s">
        <v>216</v>
      </c>
      <c r="F84" s="58" t="s">
        <v>13</v>
      </c>
      <c r="G84" s="22"/>
    </row>
    <row r="85" spans="1:7" s="4" customFormat="1" ht="46.35" customHeight="1" x14ac:dyDescent="0.2">
      <c r="A85" s="34" t="s">
        <v>51</v>
      </c>
      <c r="B85" s="94" t="s">
        <v>170</v>
      </c>
      <c r="C85" s="29" t="s">
        <v>219</v>
      </c>
      <c r="D85" s="57" t="s">
        <v>218</v>
      </c>
      <c r="E85" s="33" t="s">
        <v>216</v>
      </c>
      <c r="F85" s="58" t="s">
        <v>13</v>
      </c>
      <c r="G85" s="22"/>
    </row>
    <row r="86" spans="1:7" s="4" customFormat="1" ht="46.35" customHeight="1" x14ac:dyDescent="0.2">
      <c r="A86" s="34" t="s">
        <v>51</v>
      </c>
      <c r="B86" s="94" t="s">
        <v>170</v>
      </c>
      <c r="C86" s="29" t="s">
        <v>220</v>
      </c>
      <c r="D86" s="57" t="s">
        <v>218</v>
      </c>
      <c r="E86" s="33" t="s">
        <v>216</v>
      </c>
      <c r="F86" s="58" t="s">
        <v>13</v>
      </c>
      <c r="G86" s="22"/>
    </row>
    <row r="87" spans="1:7" s="4" customFormat="1" ht="46.35" customHeight="1" x14ac:dyDescent="0.2">
      <c r="A87" s="34" t="s">
        <v>52</v>
      </c>
      <c r="B87" s="94" t="s">
        <v>172</v>
      </c>
      <c r="C87" s="29" t="s">
        <v>219</v>
      </c>
      <c r="D87" s="57" t="s">
        <v>218</v>
      </c>
      <c r="E87" s="33" t="s">
        <v>216</v>
      </c>
      <c r="F87" s="149">
        <f>+'[1]נתונים - בטוחות'!F21</f>
        <v>1183523.354256839</v>
      </c>
      <c r="G87" s="22"/>
    </row>
    <row r="88" spans="1:7" s="4" customFormat="1" ht="46.35" customHeight="1" x14ac:dyDescent="0.2">
      <c r="A88" s="34" t="s">
        <v>52</v>
      </c>
      <c r="B88" s="94" t="s">
        <v>172</v>
      </c>
      <c r="C88" s="29" t="s">
        <v>220</v>
      </c>
      <c r="D88" s="57" t="s">
        <v>218</v>
      </c>
      <c r="E88" s="33" t="s">
        <v>216</v>
      </c>
      <c r="F88" s="149">
        <f>+'[1]נתונים - בטוחות'!F22</f>
        <v>1095611.79489</v>
      </c>
      <c r="G88" s="22"/>
    </row>
    <row r="89" spans="1:7" s="4" customFormat="1" ht="46.35" customHeight="1" x14ac:dyDescent="0.2">
      <c r="A89" s="34" t="s">
        <v>53</v>
      </c>
      <c r="B89" s="94" t="s">
        <v>366</v>
      </c>
      <c r="C89" s="29" t="s">
        <v>219</v>
      </c>
      <c r="D89" s="57" t="s">
        <v>218</v>
      </c>
      <c r="E89" s="33" t="s">
        <v>216</v>
      </c>
      <c r="F89" s="58" t="s">
        <v>13</v>
      </c>
      <c r="G89" s="22"/>
    </row>
    <row r="90" spans="1:7" s="4" customFormat="1" ht="46.35" customHeight="1" x14ac:dyDescent="0.2">
      <c r="A90" s="34" t="s">
        <v>53</v>
      </c>
      <c r="B90" s="94" t="s">
        <v>366</v>
      </c>
      <c r="C90" s="29" t="s">
        <v>220</v>
      </c>
      <c r="D90" s="57" t="s">
        <v>218</v>
      </c>
      <c r="E90" s="33" t="s">
        <v>216</v>
      </c>
      <c r="F90" s="58" t="s">
        <v>13</v>
      </c>
      <c r="G90" s="22"/>
    </row>
    <row r="91" spans="1:7" s="4" customFormat="1" ht="46.35" customHeight="1" x14ac:dyDescent="0.2">
      <c r="A91" s="34" t="s">
        <v>54</v>
      </c>
      <c r="B91" s="94" t="s">
        <v>367</v>
      </c>
      <c r="C91" s="29" t="s">
        <v>219</v>
      </c>
      <c r="D91" s="57" t="s">
        <v>218</v>
      </c>
      <c r="E91" s="33" t="s">
        <v>216</v>
      </c>
      <c r="F91" s="58" t="s">
        <v>13</v>
      </c>
      <c r="G91" s="22"/>
    </row>
    <row r="92" spans="1:7" s="4" customFormat="1" ht="46.35" customHeight="1" x14ac:dyDescent="0.2">
      <c r="A92" s="34" t="s">
        <v>54</v>
      </c>
      <c r="B92" s="94" t="s">
        <v>367</v>
      </c>
      <c r="C92" s="29" t="s">
        <v>220</v>
      </c>
      <c r="D92" s="57" t="s">
        <v>218</v>
      </c>
      <c r="E92" s="33" t="s">
        <v>216</v>
      </c>
      <c r="F92" s="58" t="s">
        <v>13</v>
      </c>
      <c r="G92" s="22"/>
    </row>
    <row r="93" spans="1:7" s="4" customFormat="1" ht="46.35" customHeight="1" x14ac:dyDescent="0.2">
      <c r="A93" s="34" t="s">
        <v>55</v>
      </c>
      <c r="B93" s="94" t="s">
        <v>368</v>
      </c>
      <c r="C93" s="29" t="s">
        <v>219</v>
      </c>
      <c r="D93" s="57" t="s">
        <v>218</v>
      </c>
      <c r="E93" s="33" t="s">
        <v>216</v>
      </c>
      <c r="F93" s="58" t="s">
        <v>13</v>
      </c>
      <c r="G93" s="22"/>
    </row>
    <row r="94" spans="1:7" s="4" customFormat="1" ht="46.35" customHeight="1" x14ac:dyDescent="0.2">
      <c r="A94" s="34" t="s">
        <v>55</v>
      </c>
      <c r="B94" s="94" t="s">
        <v>368</v>
      </c>
      <c r="C94" s="29" t="s">
        <v>220</v>
      </c>
      <c r="D94" s="57" t="s">
        <v>218</v>
      </c>
      <c r="E94" s="33" t="s">
        <v>216</v>
      </c>
      <c r="F94" s="58" t="s">
        <v>13</v>
      </c>
      <c r="G94" s="22"/>
    </row>
    <row r="95" spans="1:7" s="4" customFormat="1" ht="46.35" customHeight="1" x14ac:dyDescent="0.2">
      <c r="A95" s="34" t="s">
        <v>56</v>
      </c>
      <c r="B95" s="94" t="s">
        <v>369</v>
      </c>
      <c r="C95" s="29" t="s">
        <v>219</v>
      </c>
      <c r="D95" s="57" t="s">
        <v>218</v>
      </c>
      <c r="E95" s="33" t="s">
        <v>216</v>
      </c>
      <c r="F95" s="58" t="s">
        <v>13</v>
      </c>
      <c r="G95" s="22"/>
    </row>
    <row r="96" spans="1:7" s="4" customFormat="1" ht="46.35" customHeight="1" x14ac:dyDescent="0.2">
      <c r="A96" s="34" t="s">
        <v>56</v>
      </c>
      <c r="B96" s="94" t="s">
        <v>369</v>
      </c>
      <c r="C96" s="29" t="s">
        <v>220</v>
      </c>
      <c r="D96" s="57" t="s">
        <v>218</v>
      </c>
      <c r="E96" s="33" t="s">
        <v>216</v>
      </c>
      <c r="F96" s="58" t="s">
        <v>13</v>
      </c>
      <c r="G96" s="22"/>
    </row>
    <row r="97" spans="1:7" s="4" customFormat="1" ht="46.35" customHeight="1" x14ac:dyDescent="0.2">
      <c r="A97" s="34" t="s">
        <v>57</v>
      </c>
      <c r="B97" s="94" t="s">
        <v>182</v>
      </c>
      <c r="C97" s="29" t="s">
        <v>219</v>
      </c>
      <c r="D97" s="57" t="s">
        <v>218</v>
      </c>
      <c r="E97" s="33" t="s">
        <v>216</v>
      </c>
      <c r="F97" s="58" t="s">
        <v>13</v>
      </c>
      <c r="G97" s="22"/>
    </row>
    <row r="98" spans="1:7" s="4" customFormat="1" ht="46.35" customHeight="1" x14ac:dyDescent="0.2">
      <c r="A98" s="34" t="s">
        <v>57</v>
      </c>
      <c r="B98" s="94" t="s">
        <v>182</v>
      </c>
      <c r="C98" s="29" t="s">
        <v>220</v>
      </c>
      <c r="D98" s="57" t="s">
        <v>218</v>
      </c>
      <c r="E98" s="33" t="s">
        <v>216</v>
      </c>
      <c r="F98" s="58" t="s">
        <v>13</v>
      </c>
      <c r="G98" s="22"/>
    </row>
    <row r="99" spans="1:7" s="4" customFormat="1" ht="46.35" customHeight="1" x14ac:dyDescent="0.2">
      <c r="A99" s="34" t="s">
        <v>58</v>
      </c>
      <c r="B99" s="94" t="s">
        <v>370</v>
      </c>
      <c r="C99" s="29" t="s">
        <v>219</v>
      </c>
      <c r="D99" s="57" t="s">
        <v>218</v>
      </c>
      <c r="E99" s="33" t="s">
        <v>216</v>
      </c>
      <c r="F99" s="58" t="s">
        <v>13</v>
      </c>
      <c r="G99" s="22"/>
    </row>
    <row r="100" spans="1:7" s="4" customFormat="1" ht="46.35" customHeight="1" x14ac:dyDescent="0.2">
      <c r="A100" s="34" t="s">
        <v>58</v>
      </c>
      <c r="B100" s="94" t="s">
        <v>370</v>
      </c>
      <c r="C100" s="29" t="s">
        <v>220</v>
      </c>
      <c r="D100" s="57" t="s">
        <v>218</v>
      </c>
      <c r="E100" s="33" t="s">
        <v>216</v>
      </c>
      <c r="F100" s="58" t="s">
        <v>13</v>
      </c>
      <c r="G100" s="22"/>
    </row>
    <row r="101" spans="1:7" s="4" customFormat="1" ht="46.35" customHeight="1" x14ac:dyDescent="0.2">
      <c r="A101" s="34" t="s">
        <v>59</v>
      </c>
      <c r="B101" s="94" t="s">
        <v>185</v>
      </c>
      <c r="C101" s="29" t="s">
        <v>219</v>
      </c>
      <c r="D101" s="57" t="s">
        <v>218</v>
      </c>
      <c r="E101" s="33" t="s">
        <v>216</v>
      </c>
      <c r="F101" s="58" t="s">
        <v>13</v>
      </c>
      <c r="G101" s="22"/>
    </row>
    <row r="102" spans="1:7" s="4" customFormat="1" ht="46.35" customHeight="1" x14ac:dyDescent="0.2">
      <c r="A102" s="34" t="s">
        <v>59</v>
      </c>
      <c r="B102" s="94" t="s">
        <v>185</v>
      </c>
      <c r="C102" s="29" t="s">
        <v>220</v>
      </c>
      <c r="D102" s="57" t="s">
        <v>218</v>
      </c>
      <c r="E102" s="33" t="s">
        <v>216</v>
      </c>
      <c r="F102" s="58" t="s">
        <v>13</v>
      </c>
      <c r="G102" s="22"/>
    </row>
    <row r="103" spans="1:7" s="4" customFormat="1" ht="46.35" customHeight="1" x14ac:dyDescent="0.2">
      <c r="A103" s="34" t="s">
        <v>60</v>
      </c>
      <c r="B103" s="94" t="s">
        <v>26</v>
      </c>
      <c r="C103" s="29" t="s">
        <v>219</v>
      </c>
      <c r="D103" s="57" t="s">
        <v>218</v>
      </c>
      <c r="E103" s="33" t="s">
        <v>216</v>
      </c>
      <c r="F103" s="58" t="s">
        <v>13</v>
      </c>
      <c r="G103" s="22"/>
    </row>
    <row r="104" spans="1:7" s="4" customFormat="1" ht="46.35" customHeight="1" x14ac:dyDescent="0.2">
      <c r="A104" s="34" t="s">
        <v>60</v>
      </c>
      <c r="B104" s="94" t="s">
        <v>26</v>
      </c>
      <c r="C104" s="29" t="s">
        <v>220</v>
      </c>
      <c r="D104" s="57" t="s">
        <v>218</v>
      </c>
      <c r="E104" s="33" t="s">
        <v>216</v>
      </c>
      <c r="F104" s="58" t="s">
        <v>13</v>
      </c>
      <c r="G104" s="22"/>
    </row>
    <row r="105" spans="1:7" s="4" customFormat="1" ht="46.35" customHeight="1" x14ac:dyDescent="0.2">
      <c r="A105" s="34" t="s">
        <v>61</v>
      </c>
      <c r="B105" s="94" t="s">
        <v>371</v>
      </c>
      <c r="C105" s="29" t="s">
        <v>219</v>
      </c>
      <c r="D105" s="57" t="s">
        <v>218</v>
      </c>
      <c r="E105" s="33" t="s">
        <v>216</v>
      </c>
      <c r="F105" s="58" t="s">
        <v>13</v>
      </c>
      <c r="G105" s="22"/>
    </row>
    <row r="106" spans="1:7" s="4" customFormat="1" ht="46.35" customHeight="1" x14ac:dyDescent="0.2">
      <c r="A106" s="34" t="s">
        <v>61</v>
      </c>
      <c r="B106" s="94" t="s">
        <v>371</v>
      </c>
      <c r="C106" s="29" t="s">
        <v>220</v>
      </c>
      <c r="D106" s="57" t="s">
        <v>218</v>
      </c>
      <c r="E106" s="33" t="s">
        <v>216</v>
      </c>
      <c r="F106" s="58" t="s">
        <v>13</v>
      </c>
      <c r="G106" s="22"/>
    </row>
    <row r="107" spans="1:7" s="8" customFormat="1" ht="20.100000000000001" customHeight="1" x14ac:dyDescent="0.2">
      <c r="A107" s="107" t="s">
        <v>373</v>
      </c>
      <c r="B107" s="52"/>
      <c r="C107" s="52"/>
      <c r="D107" s="65"/>
      <c r="E107" s="52"/>
      <c r="F107" s="52"/>
      <c r="G107" s="95"/>
    </row>
    <row r="108" spans="1:7" s="8" customFormat="1" ht="46.35" customHeight="1" x14ac:dyDescent="0.2">
      <c r="A108" s="34" t="s">
        <v>62</v>
      </c>
      <c r="B108" s="94" t="s">
        <v>372</v>
      </c>
      <c r="C108" s="38"/>
      <c r="D108" s="57" t="s">
        <v>224</v>
      </c>
      <c r="E108" s="63"/>
      <c r="F108" s="58" t="s">
        <v>397</v>
      </c>
      <c r="G108" s="22"/>
    </row>
    <row r="109" spans="1:7" s="8" customFormat="1" ht="20.100000000000001" customHeight="1" x14ac:dyDescent="0.2">
      <c r="A109" s="95" t="s">
        <v>383</v>
      </c>
      <c r="B109" s="52"/>
      <c r="C109" s="52"/>
      <c r="D109" s="65"/>
      <c r="E109" s="52"/>
      <c r="F109" s="52"/>
      <c r="G109" s="95"/>
    </row>
    <row r="110" spans="1:7" s="8" customFormat="1" ht="46.35" customHeight="1" x14ac:dyDescent="0.2">
      <c r="A110" s="34" t="s">
        <v>63</v>
      </c>
      <c r="B110" s="94" t="s">
        <v>374</v>
      </c>
      <c r="C110" s="38"/>
      <c r="D110" s="57" t="s">
        <v>218</v>
      </c>
      <c r="E110" s="28" t="s">
        <v>225</v>
      </c>
      <c r="F110" s="137" t="s">
        <v>355</v>
      </c>
      <c r="G110" s="22"/>
    </row>
    <row r="111" spans="1:7" s="8" customFormat="1" ht="20.100000000000001" customHeight="1" x14ac:dyDescent="0.2">
      <c r="A111" s="95" t="s">
        <v>384</v>
      </c>
      <c r="B111" s="52"/>
      <c r="C111" s="52"/>
      <c r="D111" s="65"/>
      <c r="E111" s="52"/>
      <c r="F111" s="52"/>
      <c r="G111" s="95"/>
    </row>
    <row r="112" spans="1:7" s="4" customFormat="1" ht="46.35" customHeight="1" x14ac:dyDescent="0.2">
      <c r="A112" s="34" t="s">
        <v>64</v>
      </c>
      <c r="B112" s="94" t="s">
        <v>375</v>
      </c>
      <c r="C112" s="138" t="s">
        <v>379</v>
      </c>
      <c r="D112" s="57" t="s">
        <v>218</v>
      </c>
      <c r="E112" s="63" t="s">
        <v>309</v>
      </c>
      <c r="F112" s="149">
        <v>1</v>
      </c>
      <c r="G112" s="15" t="s">
        <v>403</v>
      </c>
    </row>
    <row r="113" spans="1:7" s="4" customFormat="1" ht="46.35" customHeight="1" x14ac:dyDescent="0.2">
      <c r="A113" s="34" t="s">
        <v>65</v>
      </c>
      <c r="B113" s="94" t="s">
        <v>376</v>
      </c>
      <c r="C113" s="138" t="s">
        <v>380</v>
      </c>
      <c r="D113" s="57" t="s">
        <v>218</v>
      </c>
      <c r="E113" s="63" t="s">
        <v>309</v>
      </c>
      <c r="F113" s="149">
        <v>2241</v>
      </c>
      <c r="G113" s="22"/>
    </row>
    <row r="114" spans="1:7" s="4" customFormat="1" ht="46.35" customHeight="1" x14ac:dyDescent="0.2">
      <c r="A114" s="34" t="s">
        <v>66</v>
      </c>
      <c r="B114" s="94" t="s">
        <v>377</v>
      </c>
      <c r="C114" s="138" t="s">
        <v>380</v>
      </c>
      <c r="D114" s="57" t="s">
        <v>218</v>
      </c>
      <c r="E114" s="63" t="s">
        <v>217</v>
      </c>
      <c r="F114" s="141">
        <v>0.99960000000000004</v>
      </c>
      <c r="G114" s="22"/>
    </row>
    <row r="115" spans="1:7" s="4" customFormat="1" ht="46.35" customHeight="1" x14ac:dyDescent="0.2">
      <c r="A115" s="34" t="s">
        <v>67</v>
      </c>
      <c r="B115" s="94" t="s">
        <v>378</v>
      </c>
      <c r="C115" s="138" t="s">
        <v>381</v>
      </c>
      <c r="D115" s="57" t="s">
        <v>218</v>
      </c>
      <c r="E115" s="33" t="s">
        <v>216</v>
      </c>
      <c r="F115" s="149" t="s">
        <v>13</v>
      </c>
      <c r="G115" s="22"/>
    </row>
    <row r="116" spans="1:7" s="4" customFormat="1" ht="46.35" customHeight="1" x14ac:dyDescent="0.2">
      <c r="A116" s="34" t="s">
        <v>68</v>
      </c>
      <c r="B116" s="94" t="s">
        <v>378</v>
      </c>
      <c r="C116" s="138" t="s">
        <v>382</v>
      </c>
      <c r="D116" s="57" t="s">
        <v>218</v>
      </c>
      <c r="E116" s="33" t="s">
        <v>216</v>
      </c>
      <c r="F116" s="149" t="s">
        <v>13</v>
      </c>
      <c r="G116" s="22"/>
    </row>
    <row r="117" spans="1:7" s="8" customFormat="1" ht="20.100000000000001" customHeight="1" x14ac:dyDescent="0.2">
      <c r="A117" s="95" t="s">
        <v>388</v>
      </c>
      <c r="B117" s="66"/>
      <c r="C117" s="66"/>
      <c r="D117" s="67"/>
      <c r="E117" s="66"/>
      <c r="F117" s="66"/>
      <c r="G117" s="116"/>
    </row>
    <row r="118" spans="1:7" s="8" customFormat="1" ht="46.35" customHeight="1" x14ac:dyDescent="0.2">
      <c r="A118" s="34" t="s">
        <v>69</v>
      </c>
      <c r="B118" s="94" t="s">
        <v>387</v>
      </c>
      <c r="C118" s="38"/>
      <c r="D118" s="57" t="s">
        <v>218</v>
      </c>
      <c r="E118" s="33" t="s">
        <v>216</v>
      </c>
      <c r="F118" s="58" t="s">
        <v>13</v>
      </c>
      <c r="G118" s="22"/>
    </row>
    <row r="119" spans="1:7" s="8" customFormat="1" ht="20.100000000000001" customHeight="1" x14ac:dyDescent="0.2">
      <c r="A119" s="95" t="s">
        <v>385</v>
      </c>
      <c r="B119" s="66"/>
      <c r="C119" s="66"/>
      <c r="D119" s="67"/>
      <c r="E119" s="66"/>
      <c r="F119" s="66"/>
      <c r="G119" s="116"/>
    </row>
    <row r="120" spans="1:7" s="8" customFormat="1" ht="46.35" customHeight="1" x14ac:dyDescent="0.2">
      <c r="A120" s="34" t="s">
        <v>70</v>
      </c>
      <c r="B120" s="94" t="s">
        <v>389</v>
      </c>
      <c r="C120" s="38"/>
      <c r="D120" s="57" t="s">
        <v>218</v>
      </c>
      <c r="E120" s="33" t="s">
        <v>216</v>
      </c>
      <c r="F120" s="58" t="s">
        <v>13</v>
      </c>
      <c r="G120" s="22"/>
    </row>
    <row r="121" spans="1:7" s="8" customFormat="1" ht="20.100000000000001" customHeight="1" x14ac:dyDescent="0.2">
      <c r="A121" s="95" t="s">
        <v>386</v>
      </c>
      <c r="B121" s="66"/>
      <c r="C121" s="66"/>
      <c r="D121" s="67"/>
      <c r="E121" s="66"/>
      <c r="F121" s="66"/>
      <c r="G121" s="116"/>
    </row>
    <row r="122" spans="1:7" s="8" customFormat="1" ht="46.35" customHeight="1" x14ac:dyDescent="0.2">
      <c r="A122" s="34" t="s">
        <v>71</v>
      </c>
      <c r="B122" s="94" t="s">
        <v>390</v>
      </c>
      <c r="C122" s="38"/>
      <c r="D122" s="57" t="s">
        <v>218</v>
      </c>
      <c r="E122" s="33" t="s">
        <v>216</v>
      </c>
      <c r="F122" s="58" t="s">
        <v>13</v>
      </c>
      <c r="G122" s="22"/>
    </row>
    <row r="123" spans="1:7" s="6" customFormat="1" ht="25.15" customHeight="1" x14ac:dyDescent="0.2">
      <c r="A123" s="96" t="s">
        <v>230</v>
      </c>
      <c r="B123" s="60"/>
      <c r="C123" s="59"/>
      <c r="D123" s="64"/>
      <c r="E123" s="59"/>
      <c r="F123" s="59"/>
      <c r="G123" s="96"/>
    </row>
    <row r="124" spans="1:7" s="8" customFormat="1" ht="25.15" customHeight="1" x14ac:dyDescent="0.2">
      <c r="A124" s="95" t="s">
        <v>231</v>
      </c>
      <c r="B124" s="53"/>
      <c r="C124" s="52"/>
      <c r="D124" s="65"/>
      <c r="E124" s="52"/>
      <c r="F124" s="52"/>
      <c r="G124" s="95"/>
    </row>
    <row r="125" spans="1:7" s="2" customFormat="1" ht="46.35" customHeight="1" x14ac:dyDescent="0.2">
      <c r="A125" s="34" t="s">
        <v>72</v>
      </c>
      <c r="B125" s="110" t="s">
        <v>232</v>
      </c>
      <c r="C125" s="54"/>
      <c r="D125" s="57" t="s">
        <v>218</v>
      </c>
      <c r="E125" s="33"/>
      <c r="F125" s="27" t="s">
        <v>73</v>
      </c>
      <c r="G125" s="16"/>
    </row>
    <row r="126" spans="1:7" s="2" customFormat="1" ht="46.35" customHeight="1" x14ac:dyDescent="0.2">
      <c r="A126" s="34" t="s">
        <v>74</v>
      </c>
      <c r="B126" s="16" t="s">
        <v>233</v>
      </c>
      <c r="C126" s="68"/>
      <c r="D126" s="57" t="s">
        <v>218</v>
      </c>
      <c r="E126" s="33" t="s">
        <v>216</v>
      </c>
      <c r="F126" s="146">
        <f>+F18+F79</f>
        <v>2657557.7331000003</v>
      </c>
      <c r="G126" s="125"/>
    </row>
    <row r="127" spans="1:7" s="2" customFormat="1" ht="46.35" customHeight="1" x14ac:dyDescent="0.2">
      <c r="A127" s="34" t="s">
        <v>75</v>
      </c>
      <c r="B127" s="16" t="s">
        <v>234</v>
      </c>
      <c r="C127" s="68"/>
      <c r="D127" s="57" t="s">
        <v>218</v>
      </c>
      <c r="E127" s="33" t="s">
        <v>216</v>
      </c>
      <c r="F127" s="146" t="s">
        <v>13</v>
      </c>
      <c r="G127" s="125"/>
    </row>
    <row r="128" spans="1:7" s="2" customFormat="1" ht="46.35" customHeight="1" x14ac:dyDescent="0.2">
      <c r="A128" s="34" t="s">
        <v>76</v>
      </c>
      <c r="B128" s="16" t="s">
        <v>235</v>
      </c>
      <c r="C128" s="68"/>
      <c r="D128" s="57" t="s">
        <v>218</v>
      </c>
      <c r="E128" s="33" t="s">
        <v>216</v>
      </c>
      <c r="F128" s="146" t="s">
        <v>13</v>
      </c>
      <c r="G128" s="14"/>
    </row>
    <row r="129" spans="1:7" s="2" customFormat="1" ht="46.35" customHeight="1" x14ac:dyDescent="0.2">
      <c r="A129" s="34" t="s">
        <v>77</v>
      </c>
      <c r="B129" s="16" t="s">
        <v>236</v>
      </c>
      <c r="C129" s="68"/>
      <c r="D129" s="57" t="s">
        <v>218</v>
      </c>
      <c r="E129" s="33" t="s">
        <v>216</v>
      </c>
      <c r="F129" s="146">
        <f>F22</f>
        <v>7500</v>
      </c>
      <c r="G129" s="14"/>
    </row>
    <row r="130" spans="1:7" s="2" customFormat="1" ht="46.35" customHeight="1" x14ac:dyDescent="0.2">
      <c r="A130" s="34" t="s">
        <v>78</v>
      </c>
      <c r="B130" s="16" t="s">
        <v>237</v>
      </c>
      <c r="C130" s="68"/>
      <c r="D130" s="57" t="s">
        <v>218</v>
      </c>
      <c r="E130" s="33" t="s">
        <v>216</v>
      </c>
      <c r="F130" s="150" t="s">
        <v>13</v>
      </c>
      <c r="G130" s="69"/>
    </row>
    <row r="131" spans="1:7" s="2" customFormat="1" ht="46.35" customHeight="1" x14ac:dyDescent="0.2">
      <c r="A131" s="34" t="s">
        <v>79</v>
      </c>
      <c r="B131" s="16" t="s">
        <v>238</v>
      </c>
      <c r="C131" s="68"/>
      <c r="D131" s="57" t="s">
        <v>218</v>
      </c>
      <c r="E131" s="33" t="s">
        <v>216</v>
      </c>
      <c r="F131" s="146" t="s">
        <v>13</v>
      </c>
      <c r="G131" s="125"/>
    </row>
    <row r="132" spans="1:7" s="2" customFormat="1" ht="46.35" customHeight="1" x14ac:dyDescent="0.2">
      <c r="A132" s="34" t="s">
        <v>80</v>
      </c>
      <c r="B132" s="16" t="s">
        <v>239</v>
      </c>
      <c r="C132" s="68"/>
      <c r="D132" s="57" t="s">
        <v>218</v>
      </c>
      <c r="E132" s="33" t="s">
        <v>216</v>
      </c>
      <c r="F132" s="146">
        <f>+F87+F49</f>
        <v>1810950.557256839</v>
      </c>
      <c r="G132" s="123" t="s">
        <v>350</v>
      </c>
    </row>
    <row r="133" spans="1:7" s="2" customFormat="1" ht="46.35" customHeight="1" x14ac:dyDescent="0.2">
      <c r="A133" s="34" t="s">
        <v>81</v>
      </c>
      <c r="B133" s="16" t="s">
        <v>240</v>
      </c>
      <c r="C133" s="68"/>
      <c r="D133" s="57" t="s">
        <v>218</v>
      </c>
      <c r="E133" s="33" t="s">
        <v>216</v>
      </c>
      <c r="F133" s="9" t="s">
        <v>13</v>
      </c>
      <c r="G133" s="123"/>
    </row>
    <row r="134" spans="1:7" ht="46.35" customHeight="1" x14ac:dyDescent="0.2">
      <c r="A134" s="34" t="s">
        <v>82</v>
      </c>
      <c r="B134" s="16" t="s">
        <v>241</v>
      </c>
      <c r="C134" s="68"/>
      <c r="D134" s="57" t="s">
        <v>218</v>
      </c>
      <c r="E134" s="33" t="s">
        <v>216</v>
      </c>
      <c r="F134" s="9" t="s">
        <v>13</v>
      </c>
      <c r="G134" s="125"/>
    </row>
    <row r="135" spans="1:7" ht="46.35" customHeight="1" x14ac:dyDescent="0.2">
      <c r="A135" s="34" t="s">
        <v>83</v>
      </c>
      <c r="B135" s="115" t="s">
        <v>242</v>
      </c>
      <c r="C135" s="68"/>
      <c r="D135" s="57" t="s">
        <v>218</v>
      </c>
      <c r="E135" s="33"/>
      <c r="F135" s="9" t="s">
        <v>13</v>
      </c>
      <c r="G135" s="125"/>
    </row>
    <row r="136" spans="1:7" s="8" customFormat="1" ht="25.15" customHeight="1" x14ac:dyDescent="0.2">
      <c r="A136" s="95" t="s">
        <v>243</v>
      </c>
      <c r="B136" s="116"/>
      <c r="C136" s="66"/>
      <c r="D136" s="67"/>
      <c r="E136" s="66"/>
      <c r="F136" s="66"/>
      <c r="G136" s="116"/>
    </row>
    <row r="137" spans="1:7" ht="46.35" customHeight="1" x14ac:dyDescent="0.2">
      <c r="A137" s="19" t="s">
        <v>84</v>
      </c>
      <c r="B137" s="117" t="s">
        <v>244</v>
      </c>
      <c r="C137" s="31"/>
      <c r="D137" s="57" t="s">
        <v>218</v>
      </c>
      <c r="E137" s="33" t="s">
        <v>216</v>
      </c>
      <c r="F137" s="27" t="s">
        <v>13</v>
      </c>
      <c r="G137" s="126"/>
    </row>
    <row r="138" spans="1:7" s="8" customFormat="1" ht="25.15" customHeight="1" x14ac:dyDescent="0.2">
      <c r="A138" s="95" t="s">
        <v>245</v>
      </c>
      <c r="B138" s="53"/>
      <c r="C138" s="52"/>
      <c r="D138" s="65"/>
      <c r="E138" s="52"/>
      <c r="F138" s="52"/>
      <c r="G138" s="95"/>
    </row>
    <row r="139" spans="1:7" ht="46.35" customHeight="1" x14ac:dyDescent="0.2">
      <c r="A139" s="34" t="s">
        <v>85</v>
      </c>
      <c r="B139" s="28" t="s">
        <v>246</v>
      </c>
      <c r="C139" s="32"/>
      <c r="D139" s="57" t="s">
        <v>218</v>
      </c>
      <c r="E139" s="33" t="s">
        <v>216</v>
      </c>
      <c r="F139" s="9" t="s">
        <v>13</v>
      </c>
      <c r="G139" s="14"/>
    </row>
    <row r="140" spans="1:7" ht="46.35" customHeight="1" x14ac:dyDescent="0.2">
      <c r="A140" s="34" t="s">
        <v>86</v>
      </c>
      <c r="B140" s="28" t="s">
        <v>247</v>
      </c>
      <c r="C140" s="32"/>
      <c r="D140" s="57" t="s">
        <v>218</v>
      </c>
      <c r="E140" s="33" t="s">
        <v>356</v>
      </c>
      <c r="F140" s="9" t="s">
        <v>13</v>
      </c>
      <c r="G140" s="16"/>
    </row>
    <row r="141" spans="1:7" ht="46.35" customHeight="1" x14ac:dyDescent="0.2">
      <c r="A141" s="34" t="s">
        <v>87</v>
      </c>
      <c r="B141" s="28" t="s">
        <v>248</v>
      </c>
      <c r="C141" s="32"/>
      <c r="D141" s="57" t="s">
        <v>218</v>
      </c>
      <c r="E141" s="33" t="s">
        <v>216</v>
      </c>
      <c r="F141" s="9" t="s">
        <v>13</v>
      </c>
      <c r="G141" s="15"/>
    </row>
    <row r="142" spans="1:7" ht="46.35" customHeight="1" x14ac:dyDescent="0.2">
      <c r="A142" s="34" t="s">
        <v>88</v>
      </c>
      <c r="B142" s="28" t="s">
        <v>249</v>
      </c>
      <c r="C142" s="32"/>
      <c r="D142" s="57" t="s">
        <v>218</v>
      </c>
      <c r="E142" s="33" t="s">
        <v>216</v>
      </c>
      <c r="F142" s="9" t="s">
        <v>13</v>
      </c>
      <c r="G142" s="14"/>
    </row>
    <row r="143" spans="1:7" ht="46.35" customHeight="1" x14ac:dyDescent="0.2">
      <c r="A143" s="34" t="s">
        <v>89</v>
      </c>
      <c r="B143" s="28" t="s">
        <v>250</v>
      </c>
      <c r="C143" s="32"/>
      <c r="D143" s="57" t="s">
        <v>218</v>
      </c>
      <c r="E143" s="33" t="s">
        <v>356</v>
      </c>
      <c r="F143" s="11" t="s">
        <v>13</v>
      </c>
      <c r="G143" s="16"/>
    </row>
    <row r="144" spans="1:7" s="6" customFormat="1" ht="20.100000000000001" customHeight="1" x14ac:dyDescent="0.2">
      <c r="A144" s="96" t="s">
        <v>251</v>
      </c>
      <c r="B144" s="60"/>
      <c r="C144" s="59"/>
      <c r="D144" s="64"/>
      <c r="E144" s="59"/>
      <c r="F144" s="59"/>
      <c r="G144" s="96"/>
    </row>
    <row r="145" spans="1:7" s="2" customFormat="1" ht="27.95" customHeight="1" x14ac:dyDescent="0.2">
      <c r="A145" s="119" t="s">
        <v>349</v>
      </c>
      <c r="B145" s="68"/>
      <c r="C145" s="68"/>
      <c r="D145" s="35"/>
      <c r="E145" s="68"/>
      <c r="F145" s="68"/>
      <c r="G145" s="119"/>
    </row>
    <row r="146" spans="1:7" s="6" customFormat="1" ht="25.15" customHeight="1" x14ac:dyDescent="0.2">
      <c r="A146" s="96" t="s">
        <v>252</v>
      </c>
      <c r="B146" s="60"/>
      <c r="C146" s="59"/>
      <c r="D146" s="64"/>
      <c r="E146" s="59"/>
      <c r="F146" s="59"/>
      <c r="G146" s="96"/>
    </row>
    <row r="147" spans="1:7" s="8" customFormat="1" ht="25.15" customHeight="1" x14ac:dyDescent="0.2">
      <c r="A147" s="95" t="s">
        <v>253</v>
      </c>
      <c r="B147" s="53"/>
      <c r="C147" s="52"/>
      <c r="D147" s="65"/>
      <c r="E147" s="52"/>
      <c r="F147" s="52"/>
      <c r="G147" s="95"/>
    </row>
    <row r="148" spans="1:7" s="2" customFormat="1" ht="46.35" customHeight="1" x14ac:dyDescent="0.2">
      <c r="A148" s="68" t="s">
        <v>90</v>
      </c>
      <c r="B148" s="94" t="s">
        <v>254</v>
      </c>
      <c r="C148" s="38"/>
      <c r="D148" s="61" t="s">
        <v>255</v>
      </c>
      <c r="E148" s="33" t="s">
        <v>216</v>
      </c>
      <c r="F148" s="9" t="s">
        <v>13</v>
      </c>
      <c r="G148" s="119"/>
    </row>
    <row r="149" spans="1:7" s="2" customFormat="1" ht="46.35" customHeight="1" x14ac:dyDescent="0.2">
      <c r="A149" s="68" t="s">
        <v>91</v>
      </c>
      <c r="B149" s="94" t="s">
        <v>256</v>
      </c>
      <c r="C149" s="38"/>
      <c r="D149" s="61" t="s">
        <v>255</v>
      </c>
      <c r="E149" s="33" t="s">
        <v>216</v>
      </c>
      <c r="F149" s="17" t="s">
        <v>13</v>
      </c>
      <c r="G149" s="119"/>
    </row>
    <row r="150" spans="1:7" s="2" customFormat="1" ht="46.35" customHeight="1" x14ac:dyDescent="0.2">
      <c r="A150" s="68" t="s">
        <v>92</v>
      </c>
      <c r="B150" s="94" t="s">
        <v>257</v>
      </c>
      <c r="C150" s="38"/>
      <c r="D150" s="61" t="s">
        <v>255</v>
      </c>
      <c r="E150" s="33" t="s">
        <v>216</v>
      </c>
      <c r="F150" s="9" t="s">
        <v>13</v>
      </c>
      <c r="G150" s="127"/>
    </row>
    <row r="151" spans="1:7" s="2" customFormat="1" ht="46.35" customHeight="1" x14ac:dyDescent="0.2">
      <c r="A151" s="68" t="s">
        <v>93</v>
      </c>
      <c r="B151" s="94" t="s">
        <v>258</v>
      </c>
      <c r="C151" s="38"/>
      <c r="D151" s="61" t="s">
        <v>255</v>
      </c>
      <c r="E151" s="33" t="s">
        <v>216</v>
      </c>
      <c r="F151" s="17" t="s">
        <v>13</v>
      </c>
      <c r="G151" s="127"/>
    </row>
    <row r="152" spans="1:7" s="6" customFormat="1" ht="25.15" customHeight="1" x14ac:dyDescent="0.2">
      <c r="A152" s="96" t="s">
        <v>259</v>
      </c>
      <c r="B152" s="60"/>
      <c r="C152" s="59"/>
      <c r="D152" s="64"/>
      <c r="E152" s="59"/>
      <c r="F152" s="59"/>
      <c r="G152" s="96"/>
    </row>
    <row r="153" spans="1:7" s="8" customFormat="1" ht="25.15" customHeight="1" x14ac:dyDescent="0.2">
      <c r="A153" s="95" t="s">
        <v>260</v>
      </c>
      <c r="B153" s="53"/>
      <c r="C153" s="52"/>
      <c r="D153" s="65"/>
      <c r="E153" s="52"/>
      <c r="F153" s="52"/>
      <c r="G153" s="95"/>
    </row>
    <row r="154" spans="1:7" s="2" customFormat="1" ht="46.35" customHeight="1" x14ac:dyDescent="0.2">
      <c r="A154" s="34" t="s">
        <v>94</v>
      </c>
      <c r="B154" s="94" t="s">
        <v>261</v>
      </c>
      <c r="C154" s="38"/>
      <c r="D154" s="57" t="s">
        <v>218</v>
      </c>
      <c r="E154" s="33" t="s">
        <v>217</v>
      </c>
      <c r="F154" s="17" t="s">
        <v>13</v>
      </c>
      <c r="G154" s="16"/>
    </row>
    <row r="155" spans="1:7" s="2" customFormat="1" ht="46.35" customHeight="1" x14ac:dyDescent="0.2">
      <c r="A155" s="34" t="s">
        <v>95</v>
      </c>
      <c r="B155" s="94" t="s">
        <v>262</v>
      </c>
      <c r="C155" s="38"/>
      <c r="D155" s="57" t="s">
        <v>218</v>
      </c>
      <c r="E155" s="33" t="s">
        <v>217</v>
      </c>
      <c r="F155" s="76">
        <v>1</v>
      </c>
      <c r="G155" s="16" t="s">
        <v>391</v>
      </c>
    </row>
    <row r="156" spans="1:7" s="2" customFormat="1" ht="46.35" customHeight="1" x14ac:dyDescent="0.2">
      <c r="A156" s="34" t="s">
        <v>96</v>
      </c>
      <c r="B156" s="94" t="s">
        <v>263</v>
      </c>
      <c r="C156" s="38"/>
      <c r="D156" s="57" t="s">
        <v>218</v>
      </c>
      <c r="E156" s="33" t="s">
        <v>217</v>
      </c>
      <c r="F156" s="17" t="s">
        <v>13</v>
      </c>
      <c r="G156" s="16"/>
    </row>
    <row r="157" spans="1:7" s="2" customFormat="1" ht="46.35" customHeight="1" x14ac:dyDescent="0.2">
      <c r="A157" s="34" t="s">
        <v>97</v>
      </c>
      <c r="B157" s="94" t="s">
        <v>264</v>
      </c>
      <c r="C157" s="38"/>
      <c r="D157" s="57" t="s">
        <v>218</v>
      </c>
      <c r="E157" s="33" t="s">
        <v>217</v>
      </c>
      <c r="F157" s="18" t="s">
        <v>13</v>
      </c>
      <c r="G157" s="16" t="s">
        <v>392</v>
      </c>
    </row>
    <row r="158" spans="1:7" s="6" customFormat="1" ht="25.15" customHeight="1" x14ac:dyDescent="0.2">
      <c r="A158" s="96" t="s">
        <v>265</v>
      </c>
      <c r="B158" s="60"/>
      <c r="C158" s="59"/>
      <c r="D158" s="64"/>
      <c r="E158" s="59"/>
      <c r="F158" s="59"/>
      <c r="G158" s="96"/>
    </row>
    <row r="159" spans="1:7" s="8" customFormat="1" ht="25.15" customHeight="1" x14ac:dyDescent="0.2">
      <c r="A159" s="95" t="s">
        <v>266</v>
      </c>
      <c r="B159" s="53"/>
      <c r="C159" s="52"/>
      <c r="D159" s="65"/>
      <c r="E159" s="52"/>
      <c r="F159" s="52"/>
      <c r="G159" s="95"/>
    </row>
    <row r="160" spans="1:7" s="2" customFormat="1" ht="46.35" customHeight="1" x14ac:dyDescent="0.2">
      <c r="A160" s="34" t="s">
        <v>98</v>
      </c>
      <c r="B160" s="94" t="s">
        <v>267</v>
      </c>
      <c r="C160" s="38"/>
      <c r="D160" s="30" t="s">
        <v>268</v>
      </c>
      <c r="E160" s="33" t="s">
        <v>216</v>
      </c>
      <c r="F160" s="151">
        <f>55065-7500</f>
        <v>47565</v>
      </c>
      <c r="G160" s="104" t="s">
        <v>402</v>
      </c>
    </row>
    <row r="161" spans="1:7" s="2" customFormat="1" ht="46.35" customHeight="1" x14ac:dyDescent="0.2">
      <c r="A161" s="34" t="s">
        <v>99</v>
      </c>
      <c r="B161" s="118" t="s">
        <v>269</v>
      </c>
      <c r="C161" s="50"/>
      <c r="D161" s="30" t="s">
        <v>268</v>
      </c>
      <c r="E161" s="33" t="s">
        <v>216</v>
      </c>
      <c r="F161" s="151">
        <v>14037</v>
      </c>
      <c r="G161" s="14"/>
    </row>
    <row r="162" spans="1:7" s="8" customFormat="1" ht="25.15" customHeight="1" x14ac:dyDescent="0.2">
      <c r="A162" s="95" t="s">
        <v>270</v>
      </c>
      <c r="B162" s="53"/>
      <c r="C162" s="71"/>
      <c r="D162" s="65"/>
      <c r="E162" s="71"/>
      <c r="F162" s="71"/>
      <c r="G162" s="95"/>
    </row>
    <row r="163" spans="1:7" s="2" customFormat="1" ht="46.35" customHeight="1" x14ac:dyDescent="0.2">
      <c r="A163" s="68" t="s">
        <v>100</v>
      </c>
      <c r="B163" s="94" t="s">
        <v>271</v>
      </c>
      <c r="C163" s="36"/>
      <c r="D163" s="30" t="s">
        <v>268</v>
      </c>
      <c r="E163" s="33" t="s">
        <v>216</v>
      </c>
      <c r="F163" s="70" t="s">
        <v>13</v>
      </c>
      <c r="G163" s="104" t="s">
        <v>404</v>
      </c>
    </row>
    <row r="164" spans="1:7" s="2" customFormat="1" ht="46.35" customHeight="1" x14ac:dyDescent="0.2">
      <c r="A164" s="68" t="s">
        <v>101</v>
      </c>
      <c r="B164" s="118" t="s">
        <v>272</v>
      </c>
      <c r="C164" s="72"/>
      <c r="D164" s="30" t="s">
        <v>268</v>
      </c>
      <c r="E164" s="33" t="s">
        <v>216</v>
      </c>
      <c r="F164" s="70" t="s">
        <v>13</v>
      </c>
      <c r="G164" s="104" t="s">
        <v>404</v>
      </c>
    </row>
    <row r="165" spans="1:7" s="2" customFormat="1" ht="46.35" customHeight="1" x14ac:dyDescent="0.2">
      <c r="A165" s="68" t="s">
        <v>102</v>
      </c>
      <c r="B165" s="94" t="s">
        <v>273</v>
      </c>
      <c r="C165" s="36"/>
      <c r="D165" s="30" t="s">
        <v>268</v>
      </c>
      <c r="E165" s="33" t="s">
        <v>216</v>
      </c>
      <c r="F165" s="70" t="s">
        <v>13</v>
      </c>
      <c r="G165" s="14"/>
    </row>
    <row r="166" spans="1:7" s="2" customFormat="1" ht="46.35" customHeight="1" x14ac:dyDescent="0.2">
      <c r="A166" s="68" t="s">
        <v>103</v>
      </c>
      <c r="B166" s="118" t="s">
        <v>274</v>
      </c>
      <c r="C166" s="72"/>
      <c r="D166" s="30" t="s">
        <v>268</v>
      </c>
      <c r="E166" s="33" t="s">
        <v>216</v>
      </c>
      <c r="F166" s="151">
        <f>(62346-27)-1182</f>
        <v>61137</v>
      </c>
      <c r="G166" s="14" t="s">
        <v>393</v>
      </c>
    </row>
    <row r="167" spans="1:7" s="2" customFormat="1" ht="46.35" customHeight="1" x14ac:dyDescent="0.2">
      <c r="A167" s="68" t="s">
        <v>104</v>
      </c>
      <c r="B167" s="94" t="s">
        <v>275</v>
      </c>
      <c r="C167" s="36"/>
      <c r="D167" s="30" t="s">
        <v>268</v>
      </c>
      <c r="E167" s="33" t="s">
        <v>216</v>
      </c>
      <c r="F167" s="151">
        <v>6043</v>
      </c>
      <c r="G167" s="14" t="s">
        <v>394</v>
      </c>
    </row>
    <row r="168" spans="1:7" s="2" customFormat="1" ht="46.35" customHeight="1" x14ac:dyDescent="0.2">
      <c r="A168" s="68" t="s">
        <v>105</v>
      </c>
      <c r="B168" s="118" t="s">
        <v>276</v>
      </c>
      <c r="C168" s="72"/>
      <c r="D168" s="30" t="s">
        <v>268</v>
      </c>
      <c r="E168" s="35"/>
      <c r="F168" s="9" t="s">
        <v>398</v>
      </c>
      <c r="G168" s="128"/>
    </row>
    <row r="169" spans="1:7" s="2" customFormat="1" ht="46.35" customHeight="1" x14ac:dyDescent="0.2">
      <c r="A169" s="68" t="s">
        <v>106</v>
      </c>
      <c r="B169" s="94" t="s">
        <v>277</v>
      </c>
      <c r="C169" s="36"/>
      <c r="D169" s="30" t="s">
        <v>268</v>
      </c>
      <c r="E169" s="33" t="s">
        <v>216</v>
      </c>
      <c r="F169" s="70" t="s">
        <v>13</v>
      </c>
      <c r="G169" s="128"/>
    </row>
    <row r="170" spans="1:7" s="8" customFormat="1" ht="25.15" customHeight="1" x14ac:dyDescent="0.2">
      <c r="A170" s="95" t="s">
        <v>278</v>
      </c>
      <c r="B170" s="53"/>
      <c r="C170" s="52"/>
      <c r="D170" s="65"/>
      <c r="E170" s="52"/>
      <c r="F170" s="52"/>
      <c r="G170" s="95"/>
    </row>
    <row r="171" spans="1:7" ht="46.35" customHeight="1" x14ac:dyDescent="0.2">
      <c r="A171" s="34" t="s">
        <v>107</v>
      </c>
      <c r="B171" s="94" t="s">
        <v>279</v>
      </c>
      <c r="C171" s="38"/>
      <c r="D171" s="30" t="s">
        <v>268</v>
      </c>
      <c r="E171" s="30" t="s">
        <v>217</v>
      </c>
      <c r="F171" s="87">
        <f>16131/30234</f>
        <v>0.53353840047628498</v>
      </c>
      <c r="G171" s="14"/>
    </row>
    <row r="172" spans="1:7" ht="46.35" customHeight="1" x14ac:dyDescent="0.2">
      <c r="A172" s="34" t="s">
        <v>108</v>
      </c>
      <c r="B172" s="94" t="s">
        <v>280</v>
      </c>
      <c r="C172" s="38"/>
      <c r="D172" s="30" t="s">
        <v>268</v>
      </c>
      <c r="E172" s="30" t="s">
        <v>217</v>
      </c>
      <c r="F172" s="17" t="s">
        <v>397</v>
      </c>
      <c r="G172" s="125"/>
    </row>
    <row r="173" spans="1:7" s="6" customFormat="1" ht="25.15" customHeight="1" x14ac:dyDescent="0.2">
      <c r="A173" s="96" t="s">
        <v>281</v>
      </c>
      <c r="B173" s="60"/>
      <c r="C173" s="59"/>
      <c r="D173" s="64"/>
      <c r="E173" s="59"/>
      <c r="F173" s="59"/>
      <c r="G173" s="96"/>
    </row>
    <row r="174" spans="1:7" s="8" customFormat="1" ht="25.15" customHeight="1" x14ac:dyDescent="0.2">
      <c r="A174" s="95" t="s">
        <v>282</v>
      </c>
      <c r="B174" s="53"/>
      <c r="C174" s="52"/>
      <c r="D174" s="65"/>
      <c r="E174" s="52"/>
      <c r="F174" s="52"/>
      <c r="G174" s="95"/>
    </row>
    <row r="175" spans="1:7" ht="46.35" customHeight="1" x14ac:dyDescent="0.2">
      <c r="A175" s="73" t="s">
        <v>109</v>
      </c>
      <c r="B175" s="74" t="s">
        <v>283</v>
      </c>
      <c r="C175" s="37"/>
      <c r="D175" s="57" t="s">
        <v>218</v>
      </c>
      <c r="E175" s="33" t="s">
        <v>216</v>
      </c>
      <c r="F175" s="75">
        <f>'[1]נתונים - בטוחות'!R38/1000</f>
        <v>2703820.2856700001</v>
      </c>
      <c r="G175" s="129" t="s">
        <v>351</v>
      </c>
    </row>
    <row r="176" spans="1:7" s="8" customFormat="1" ht="25.15" customHeight="1" x14ac:dyDescent="0.2">
      <c r="A176" s="95" t="s">
        <v>284</v>
      </c>
      <c r="B176" s="53"/>
      <c r="C176" s="52"/>
      <c r="D176" s="65"/>
      <c r="E176" s="52"/>
      <c r="F176" s="52"/>
      <c r="G176" s="95"/>
    </row>
    <row r="177" spans="1:7" ht="46.35" customHeight="1" x14ac:dyDescent="0.2">
      <c r="A177" s="34" t="s">
        <v>110</v>
      </c>
      <c r="B177" s="29" t="s">
        <v>285</v>
      </c>
      <c r="C177" s="36"/>
      <c r="D177" s="57" t="s">
        <v>218</v>
      </c>
      <c r="E177" s="33" t="s">
        <v>217</v>
      </c>
      <c r="F177" s="76">
        <v>1</v>
      </c>
      <c r="G177" s="14"/>
    </row>
    <row r="178" spans="1:7" ht="46.35" customHeight="1" x14ac:dyDescent="0.2">
      <c r="A178" s="34" t="s">
        <v>111</v>
      </c>
      <c r="B178" s="29" t="s">
        <v>286</v>
      </c>
      <c r="C178" s="36"/>
      <c r="D178" s="57" t="s">
        <v>218</v>
      </c>
      <c r="E178" s="33" t="s">
        <v>217</v>
      </c>
      <c r="F178" s="76">
        <v>1</v>
      </c>
      <c r="G178" s="21" t="s">
        <v>352</v>
      </c>
    </row>
    <row r="179" spans="1:7" ht="46.35" customHeight="1" x14ac:dyDescent="0.2">
      <c r="A179" s="34" t="s">
        <v>112</v>
      </c>
      <c r="B179" s="29" t="s">
        <v>287</v>
      </c>
      <c r="C179" s="36"/>
      <c r="D179" s="57" t="s">
        <v>218</v>
      </c>
      <c r="E179" s="33" t="s">
        <v>217</v>
      </c>
      <c r="F179" s="70" t="s">
        <v>13</v>
      </c>
      <c r="G179" s="21"/>
    </row>
    <row r="180" spans="1:7" ht="46.35" customHeight="1" x14ac:dyDescent="0.2">
      <c r="A180" s="34" t="s">
        <v>113</v>
      </c>
      <c r="B180" s="29" t="s">
        <v>288</v>
      </c>
      <c r="C180" s="36"/>
      <c r="D180" s="57" t="s">
        <v>218</v>
      </c>
      <c r="E180" s="33" t="s">
        <v>217</v>
      </c>
      <c r="F180" s="70" t="s">
        <v>13</v>
      </c>
      <c r="G180" s="21"/>
    </row>
    <row r="181" spans="1:7" ht="46.35" customHeight="1" x14ac:dyDescent="0.2">
      <c r="A181" s="34" t="s">
        <v>114</v>
      </c>
      <c r="B181" s="29" t="s">
        <v>289</v>
      </c>
      <c r="C181" s="36"/>
      <c r="D181" s="57" t="s">
        <v>218</v>
      </c>
      <c r="E181" s="33" t="s">
        <v>217</v>
      </c>
      <c r="F181" s="70" t="s">
        <v>13</v>
      </c>
      <c r="G181" s="21"/>
    </row>
    <row r="182" spans="1:7" ht="46.35" customHeight="1" x14ac:dyDescent="0.2">
      <c r="A182" s="34" t="s">
        <v>115</v>
      </c>
      <c r="B182" s="29" t="s">
        <v>290</v>
      </c>
      <c r="C182" s="36"/>
      <c r="D182" s="57" t="s">
        <v>218</v>
      </c>
      <c r="E182" s="11" t="s">
        <v>217</v>
      </c>
      <c r="F182" s="70" t="s">
        <v>13</v>
      </c>
      <c r="G182" s="21"/>
    </row>
    <row r="183" spans="1:7" ht="46.35" customHeight="1" x14ac:dyDescent="0.2">
      <c r="A183" s="34" t="s">
        <v>116</v>
      </c>
      <c r="B183" s="29" t="s">
        <v>291</v>
      </c>
      <c r="C183" s="36"/>
      <c r="D183" s="57" t="s">
        <v>218</v>
      </c>
      <c r="E183" s="11" t="s">
        <v>217</v>
      </c>
      <c r="F183" s="70" t="s">
        <v>13</v>
      </c>
      <c r="G183" s="21"/>
    </row>
    <row r="184" spans="1:7" ht="46.35" customHeight="1" x14ac:dyDescent="0.2">
      <c r="A184" s="34" t="s">
        <v>117</v>
      </c>
      <c r="B184" s="29" t="s">
        <v>292</v>
      </c>
      <c r="C184" s="36"/>
      <c r="D184" s="57" t="s">
        <v>218</v>
      </c>
      <c r="E184" s="11" t="s">
        <v>217</v>
      </c>
      <c r="F184" s="76">
        <v>1</v>
      </c>
      <c r="G184" s="21" t="s">
        <v>352</v>
      </c>
    </row>
    <row r="185" spans="1:7" ht="46.35" customHeight="1" x14ac:dyDescent="0.2">
      <c r="A185" s="34" t="s">
        <v>118</v>
      </c>
      <c r="B185" s="29" t="s">
        <v>293</v>
      </c>
      <c r="C185" s="36"/>
      <c r="D185" s="57" t="s">
        <v>218</v>
      </c>
      <c r="E185" s="33" t="s">
        <v>221</v>
      </c>
      <c r="F185" s="77">
        <v>1</v>
      </c>
      <c r="G185" s="21"/>
    </row>
    <row r="186" spans="1:7" s="2" customFormat="1" ht="46.35" customHeight="1" x14ac:dyDescent="0.2">
      <c r="A186" s="119" t="s">
        <v>294</v>
      </c>
      <c r="B186" s="28"/>
      <c r="C186" s="32"/>
      <c r="D186" s="35"/>
      <c r="E186" s="32"/>
      <c r="F186" s="32"/>
      <c r="G186" s="119"/>
    </row>
    <row r="187" spans="1:7" s="6" customFormat="1" ht="25.15" customHeight="1" x14ac:dyDescent="0.2">
      <c r="A187" s="96" t="s">
        <v>295</v>
      </c>
      <c r="B187" s="60"/>
      <c r="C187" s="59"/>
      <c r="D187" s="64"/>
      <c r="E187" s="59"/>
      <c r="F187" s="59"/>
      <c r="G187" s="96"/>
    </row>
    <row r="188" spans="1:7" s="8" customFormat="1" ht="25.15" customHeight="1" x14ac:dyDescent="0.2">
      <c r="A188" s="107" t="s">
        <v>296</v>
      </c>
      <c r="B188" s="53"/>
      <c r="C188" s="52"/>
      <c r="D188" s="65"/>
      <c r="E188" s="52"/>
      <c r="F188" s="52"/>
      <c r="G188" s="95"/>
    </row>
    <row r="189" spans="1:7" ht="46.35" customHeight="1" x14ac:dyDescent="0.2">
      <c r="A189" s="19" t="s">
        <v>119</v>
      </c>
      <c r="B189" s="117" t="s">
        <v>297</v>
      </c>
      <c r="C189" s="37"/>
      <c r="D189" s="57" t="s">
        <v>218</v>
      </c>
      <c r="E189" s="20" t="s">
        <v>217</v>
      </c>
      <c r="F189" s="88">
        <v>0.99</v>
      </c>
      <c r="G189" s="135"/>
    </row>
    <row r="190" spans="1:7" s="8" customFormat="1" ht="25.15" customHeight="1" x14ac:dyDescent="0.2">
      <c r="A190" s="107" t="s">
        <v>298</v>
      </c>
      <c r="B190" s="53"/>
      <c r="C190" s="52"/>
      <c r="D190" s="65"/>
      <c r="E190" s="65"/>
      <c r="F190" s="65"/>
      <c r="G190" s="95"/>
    </row>
    <row r="191" spans="1:7" ht="46.35" customHeight="1" x14ac:dyDescent="0.2">
      <c r="A191" s="73" t="s">
        <v>120</v>
      </c>
      <c r="B191" s="117" t="s">
        <v>299</v>
      </c>
      <c r="C191" s="37"/>
      <c r="D191" s="57" t="s">
        <v>218</v>
      </c>
      <c r="E191" s="78" t="s">
        <v>217</v>
      </c>
      <c r="F191" s="76">
        <v>0.995</v>
      </c>
      <c r="G191" s="140"/>
    </row>
    <row r="192" spans="1:7" s="8" customFormat="1" ht="25.15" customHeight="1" x14ac:dyDescent="0.2">
      <c r="A192" s="107" t="s">
        <v>300</v>
      </c>
      <c r="B192" s="53"/>
      <c r="C192" s="52"/>
      <c r="D192" s="65"/>
      <c r="E192" s="65"/>
      <c r="F192" s="65"/>
      <c r="G192" s="107"/>
    </row>
    <row r="193" spans="1:7" ht="46.35" customHeight="1" x14ac:dyDescent="0.2">
      <c r="A193" s="73" t="s">
        <v>121</v>
      </c>
      <c r="B193" s="74" t="s">
        <v>301</v>
      </c>
      <c r="C193" s="37"/>
      <c r="D193" s="57" t="s">
        <v>218</v>
      </c>
      <c r="E193" s="20" t="s">
        <v>302</v>
      </c>
      <c r="F193" s="139" t="s">
        <v>406</v>
      </c>
      <c r="G193" s="140"/>
    </row>
    <row r="194" spans="1:7" s="8" customFormat="1" ht="25.15" customHeight="1" x14ac:dyDescent="0.2">
      <c r="A194" s="107" t="s">
        <v>303</v>
      </c>
      <c r="B194" s="53"/>
      <c r="C194" s="52"/>
      <c r="D194" s="65"/>
      <c r="E194" s="65"/>
      <c r="F194" s="65"/>
      <c r="G194" s="95"/>
    </row>
    <row r="195" spans="1:7" ht="46.35" customHeight="1" x14ac:dyDescent="0.2">
      <c r="A195" s="73" t="s">
        <v>122</v>
      </c>
      <c r="B195" s="117" t="s">
        <v>304</v>
      </c>
      <c r="C195" s="37"/>
      <c r="D195" s="57" t="s">
        <v>218</v>
      </c>
      <c r="E195" s="78" t="s">
        <v>305</v>
      </c>
      <c r="F195" s="10" t="s">
        <v>399</v>
      </c>
      <c r="G195" s="113" t="s">
        <v>353</v>
      </c>
    </row>
    <row r="196" spans="1:7" s="6" customFormat="1" ht="25.15" customHeight="1" x14ac:dyDescent="0.2">
      <c r="A196" s="96" t="s">
        <v>306</v>
      </c>
      <c r="B196" s="60"/>
      <c r="C196" s="59"/>
      <c r="D196" s="64"/>
      <c r="E196" s="59"/>
      <c r="F196" s="59"/>
      <c r="G196" s="96"/>
    </row>
    <row r="197" spans="1:7" s="8" customFormat="1" ht="25.15" customHeight="1" x14ac:dyDescent="0.2">
      <c r="A197" s="107" t="s">
        <v>307</v>
      </c>
      <c r="B197" s="53"/>
      <c r="C197" s="52"/>
      <c r="D197" s="65"/>
      <c r="E197" s="52"/>
      <c r="F197" s="52"/>
      <c r="G197" s="95"/>
    </row>
    <row r="198" spans="1:7" s="2" customFormat="1" ht="46.35" customHeight="1" x14ac:dyDescent="0.2">
      <c r="A198" s="34" t="s">
        <v>123</v>
      </c>
      <c r="B198" s="28" t="s">
        <v>308</v>
      </c>
      <c r="C198" s="32"/>
      <c r="D198" s="30" t="s">
        <v>215</v>
      </c>
      <c r="E198" s="33" t="s">
        <v>309</v>
      </c>
      <c r="F198" s="11">
        <v>9</v>
      </c>
      <c r="G198" s="16"/>
    </row>
    <row r="199" spans="1:7" s="2" customFormat="1" ht="46.35" customHeight="1" x14ac:dyDescent="0.2">
      <c r="A199" s="34" t="s">
        <v>124</v>
      </c>
      <c r="B199" s="28" t="s">
        <v>310</v>
      </c>
      <c r="C199" s="32"/>
      <c r="D199" s="30" t="s">
        <v>215</v>
      </c>
      <c r="E199" s="33" t="s">
        <v>309</v>
      </c>
      <c r="F199" s="11">
        <v>9</v>
      </c>
      <c r="G199" s="16"/>
    </row>
    <row r="200" spans="1:7" s="2" customFormat="1" ht="46.35" customHeight="1" x14ac:dyDescent="0.2">
      <c r="A200" s="34" t="s">
        <v>125</v>
      </c>
      <c r="B200" s="28" t="s">
        <v>311</v>
      </c>
      <c r="C200" s="32"/>
      <c r="D200" s="30" t="s">
        <v>215</v>
      </c>
      <c r="E200" s="33" t="s">
        <v>309</v>
      </c>
      <c r="F200" s="70" t="s">
        <v>13</v>
      </c>
      <c r="G200" s="16"/>
    </row>
    <row r="201" spans="1:7" s="2" customFormat="1" ht="46.35" customHeight="1" x14ac:dyDescent="0.2">
      <c r="A201" s="34" t="s">
        <v>126</v>
      </c>
      <c r="B201" s="28" t="s">
        <v>312</v>
      </c>
      <c r="C201" s="32"/>
      <c r="D201" s="30" t="s">
        <v>215</v>
      </c>
      <c r="E201" s="33" t="s">
        <v>309</v>
      </c>
      <c r="F201" s="70" t="s">
        <v>13</v>
      </c>
      <c r="G201" s="16"/>
    </row>
    <row r="202" spans="1:7" s="2" customFormat="1" ht="46.35" customHeight="1" x14ac:dyDescent="0.2">
      <c r="A202" s="34" t="s">
        <v>127</v>
      </c>
      <c r="B202" s="28" t="s">
        <v>313</v>
      </c>
      <c r="C202" s="32"/>
      <c r="D202" s="30" t="s">
        <v>215</v>
      </c>
      <c r="E202" s="33" t="s">
        <v>309</v>
      </c>
      <c r="F202" s="70" t="s">
        <v>13</v>
      </c>
      <c r="G202" s="22"/>
    </row>
    <row r="203" spans="1:7" s="2" customFormat="1" ht="46.35" customHeight="1" x14ac:dyDescent="0.2">
      <c r="A203" s="34" t="s">
        <v>128</v>
      </c>
      <c r="B203" s="28" t="s">
        <v>314</v>
      </c>
      <c r="C203" s="32"/>
      <c r="D203" s="30" t="s">
        <v>215</v>
      </c>
      <c r="E203" s="33" t="s">
        <v>309</v>
      </c>
      <c r="F203" s="11">
        <v>8</v>
      </c>
      <c r="G203" s="22"/>
    </row>
    <row r="204" spans="1:7" s="2" customFormat="1" ht="46.35" customHeight="1" x14ac:dyDescent="0.2">
      <c r="A204" s="34" t="s">
        <v>129</v>
      </c>
      <c r="B204" s="28" t="s">
        <v>315</v>
      </c>
      <c r="C204" s="32"/>
      <c r="D204" s="30" t="s">
        <v>215</v>
      </c>
      <c r="E204" s="33" t="s">
        <v>309</v>
      </c>
      <c r="F204" s="11">
        <v>1</v>
      </c>
      <c r="G204" s="15"/>
    </row>
    <row r="205" spans="1:7" s="2" customFormat="1" ht="46.35" customHeight="1" x14ac:dyDescent="0.2">
      <c r="A205" s="34" t="s">
        <v>130</v>
      </c>
      <c r="B205" s="28" t="s">
        <v>316</v>
      </c>
      <c r="C205" s="32"/>
      <c r="D205" s="30" t="s">
        <v>215</v>
      </c>
      <c r="E205" s="33" t="s">
        <v>309</v>
      </c>
      <c r="F205" s="11">
        <v>9</v>
      </c>
      <c r="G205" s="16"/>
    </row>
    <row r="206" spans="1:7" s="2" customFormat="1" ht="46.35" customHeight="1" x14ac:dyDescent="0.2">
      <c r="A206" s="34" t="s">
        <v>130</v>
      </c>
      <c r="B206" s="28" t="s">
        <v>317</v>
      </c>
      <c r="C206" s="32"/>
      <c r="D206" s="30" t="s">
        <v>215</v>
      </c>
      <c r="E206" s="33" t="s">
        <v>309</v>
      </c>
      <c r="F206" s="70" t="s">
        <v>13</v>
      </c>
      <c r="G206" s="16"/>
    </row>
    <row r="207" spans="1:7" s="8" customFormat="1" ht="25.15" customHeight="1" x14ac:dyDescent="0.2">
      <c r="A207" s="95" t="s">
        <v>318</v>
      </c>
      <c r="B207" s="53"/>
      <c r="C207" s="52"/>
      <c r="D207" s="65"/>
      <c r="E207" s="52"/>
      <c r="F207" s="52"/>
      <c r="G207" s="95"/>
    </row>
    <row r="208" spans="1:7" s="2" customFormat="1" ht="46.35" customHeight="1" x14ac:dyDescent="0.2">
      <c r="A208" s="34" t="s">
        <v>131</v>
      </c>
      <c r="B208" s="16" t="s">
        <v>319</v>
      </c>
      <c r="C208" s="32" t="s">
        <v>320</v>
      </c>
      <c r="D208" s="33" t="s">
        <v>218</v>
      </c>
      <c r="E208" s="33" t="s">
        <v>217</v>
      </c>
      <c r="F208" s="24" t="s">
        <v>397</v>
      </c>
      <c r="G208" s="16"/>
    </row>
    <row r="209" spans="1:7" s="2" customFormat="1" ht="46.35" customHeight="1" x14ac:dyDescent="0.2">
      <c r="A209" s="34" t="s">
        <v>131</v>
      </c>
      <c r="B209" s="16" t="s">
        <v>319</v>
      </c>
      <c r="C209" s="32" t="s">
        <v>321</v>
      </c>
      <c r="D209" s="33" t="s">
        <v>218</v>
      </c>
      <c r="E209" s="33" t="s">
        <v>217</v>
      </c>
      <c r="F209" s="24" t="s">
        <v>397</v>
      </c>
      <c r="G209" s="16"/>
    </row>
    <row r="210" spans="1:7" s="2" customFormat="1" ht="46.35" customHeight="1" x14ac:dyDescent="0.2">
      <c r="A210" s="34" t="s">
        <v>132</v>
      </c>
      <c r="B210" s="16" t="s">
        <v>322</v>
      </c>
      <c r="C210" s="32" t="s">
        <v>320</v>
      </c>
      <c r="D210" s="33" t="s">
        <v>218</v>
      </c>
      <c r="E210" s="33" t="s">
        <v>217</v>
      </c>
      <c r="F210" s="24" t="s">
        <v>397</v>
      </c>
      <c r="G210" s="16"/>
    </row>
    <row r="211" spans="1:7" s="2" customFormat="1" ht="46.35" customHeight="1" x14ac:dyDescent="0.2">
      <c r="A211" s="34" t="s">
        <v>132</v>
      </c>
      <c r="B211" s="16" t="s">
        <v>322</v>
      </c>
      <c r="C211" s="32" t="s">
        <v>321</v>
      </c>
      <c r="D211" s="33" t="s">
        <v>218</v>
      </c>
      <c r="E211" s="33" t="s">
        <v>217</v>
      </c>
      <c r="F211" s="24" t="s">
        <v>397</v>
      </c>
      <c r="G211" s="16"/>
    </row>
    <row r="212" spans="1:7" s="2" customFormat="1" ht="46.35" customHeight="1" x14ac:dyDescent="0.2">
      <c r="A212" s="34" t="s">
        <v>133</v>
      </c>
      <c r="B212" s="16" t="s">
        <v>323</v>
      </c>
      <c r="C212" s="32" t="s">
        <v>320</v>
      </c>
      <c r="D212" s="33" t="s">
        <v>218</v>
      </c>
      <c r="E212" s="33" t="s">
        <v>217</v>
      </c>
      <c r="F212" s="24" t="s">
        <v>397</v>
      </c>
      <c r="G212" s="16"/>
    </row>
    <row r="213" spans="1:7" s="2" customFormat="1" ht="46.35" customHeight="1" x14ac:dyDescent="0.2">
      <c r="A213" s="34" t="s">
        <v>133</v>
      </c>
      <c r="B213" s="16" t="s">
        <v>323</v>
      </c>
      <c r="C213" s="32" t="s">
        <v>321</v>
      </c>
      <c r="D213" s="33" t="s">
        <v>218</v>
      </c>
      <c r="E213" s="33" t="s">
        <v>217</v>
      </c>
      <c r="F213" s="24" t="s">
        <v>397</v>
      </c>
      <c r="G213" s="16"/>
    </row>
    <row r="214" spans="1:7" s="8" customFormat="1" ht="25.15" customHeight="1" x14ac:dyDescent="0.2">
      <c r="A214" s="95" t="s">
        <v>324</v>
      </c>
      <c r="B214" s="53"/>
      <c r="C214" s="52"/>
      <c r="D214" s="65"/>
      <c r="E214" s="52"/>
      <c r="F214" s="52"/>
      <c r="G214" s="95"/>
    </row>
    <row r="215" spans="1:7" s="2" customFormat="1" ht="46.35" customHeight="1" x14ac:dyDescent="0.2">
      <c r="A215" s="34" t="s">
        <v>134</v>
      </c>
      <c r="B215" s="28" t="s">
        <v>325</v>
      </c>
      <c r="C215" s="32" t="s">
        <v>320</v>
      </c>
      <c r="D215" s="33" t="s">
        <v>218</v>
      </c>
      <c r="E215" s="33" t="s">
        <v>217</v>
      </c>
      <c r="F215" s="24" t="s">
        <v>397</v>
      </c>
      <c r="G215" s="16"/>
    </row>
    <row r="216" spans="1:7" s="2" customFormat="1" ht="46.35" customHeight="1" x14ac:dyDescent="0.2">
      <c r="A216" s="34" t="s">
        <v>134</v>
      </c>
      <c r="B216" s="28" t="s">
        <v>325</v>
      </c>
      <c r="C216" s="32" t="s">
        <v>321</v>
      </c>
      <c r="D216" s="33" t="s">
        <v>218</v>
      </c>
      <c r="E216" s="33" t="s">
        <v>217</v>
      </c>
      <c r="F216" s="24" t="s">
        <v>397</v>
      </c>
      <c r="G216" s="16"/>
    </row>
    <row r="217" spans="1:7" s="2" customFormat="1" ht="46.35" customHeight="1" x14ac:dyDescent="0.2">
      <c r="A217" s="34" t="s">
        <v>135</v>
      </c>
      <c r="B217" s="28" t="s">
        <v>326</v>
      </c>
      <c r="C217" s="32" t="s">
        <v>320</v>
      </c>
      <c r="D217" s="33" t="s">
        <v>218</v>
      </c>
      <c r="E217" s="33" t="s">
        <v>217</v>
      </c>
      <c r="F217" s="18" t="s">
        <v>397</v>
      </c>
      <c r="G217" s="16"/>
    </row>
    <row r="218" spans="1:7" s="2" customFormat="1" ht="46.35" customHeight="1" x14ac:dyDescent="0.2">
      <c r="A218" s="34" t="s">
        <v>135</v>
      </c>
      <c r="B218" s="28" t="s">
        <v>326</v>
      </c>
      <c r="C218" s="32" t="s">
        <v>321</v>
      </c>
      <c r="D218" s="33" t="s">
        <v>218</v>
      </c>
      <c r="E218" s="33" t="s">
        <v>217</v>
      </c>
      <c r="F218" s="18" t="s">
        <v>397</v>
      </c>
      <c r="G218" s="16"/>
    </row>
    <row r="219" spans="1:7" s="2" customFormat="1" ht="46.35" customHeight="1" x14ac:dyDescent="0.2">
      <c r="A219" s="34" t="s">
        <v>136</v>
      </c>
      <c r="B219" s="28" t="s">
        <v>327</v>
      </c>
      <c r="C219" s="32" t="s">
        <v>320</v>
      </c>
      <c r="D219" s="33" t="s">
        <v>218</v>
      </c>
      <c r="E219" s="33" t="s">
        <v>217</v>
      </c>
      <c r="F219" s="18" t="s">
        <v>397</v>
      </c>
      <c r="G219" s="16"/>
    </row>
    <row r="220" spans="1:7" s="2" customFormat="1" ht="46.35" customHeight="1" x14ac:dyDescent="0.2">
      <c r="A220" s="34" t="s">
        <v>136</v>
      </c>
      <c r="B220" s="28" t="s">
        <v>327</v>
      </c>
      <c r="C220" s="32" t="s">
        <v>321</v>
      </c>
      <c r="D220" s="33" t="s">
        <v>218</v>
      </c>
      <c r="E220" s="33" t="s">
        <v>217</v>
      </c>
      <c r="F220" s="18" t="s">
        <v>397</v>
      </c>
      <c r="G220" s="16"/>
    </row>
    <row r="221" spans="1:7" s="8" customFormat="1" ht="25.15" customHeight="1" x14ac:dyDescent="0.2">
      <c r="A221" s="107" t="s">
        <v>328</v>
      </c>
      <c r="B221" s="53"/>
      <c r="C221" s="52"/>
      <c r="D221" s="65"/>
      <c r="E221" s="52"/>
      <c r="F221" s="52"/>
      <c r="G221" s="95"/>
    </row>
    <row r="222" spans="1:7" s="2" customFormat="1" ht="46.35" customHeight="1" x14ac:dyDescent="0.2">
      <c r="A222" s="34" t="s">
        <v>137</v>
      </c>
      <c r="B222" s="28" t="s">
        <v>329</v>
      </c>
      <c r="C222" s="68"/>
      <c r="D222" s="33" t="s">
        <v>215</v>
      </c>
      <c r="E222" s="33" t="s">
        <v>217</v>
      </c>
      <c r="F222" s="24" t="s">
        <v>397</v>
      </c>
      <c r="G222" s="16"/>
    </row>
    <row r="223" spans="1:7" s="2" customFormat="1" ht="46.35" customHeight="1" x14ac:dyDescent="0.2">
      <c r="A223" s="34" t="s">
        <v>138</v>
      </c>
      <c r="B223" s="28" t="s">
        <v>330</v>
      </c>
      <c r="C223" s="68"/>
      <c r="D223" s="33" t="s">
        <v>215</v>
      </c>
      <c r="E223" s="33" t="s">
        <v>217</v>
      </c>
      <c r="F223" s="18" t="s">
        <v>397</v>
      </c>
      <c r="G223" s="16"/>
    </row>
    <row r="224" spans="1:7" s="2" customFormat="1" ht="46.35" customHeight="1" x14ac:dyDescent="0.2">
      <c r="A224" s="34" t="s">
        <v>139</v>
      </c>
      <c r="B224" s="28" t="s">
        <v>331</v>
      </c>
      <c r="C224" s="68"/>
      <c r="D224" s="33" t="s">
        <v>215</v>
      </c>
      <c r="E224" s="33" t="s">
        <v>217</v>
      </c>
      <c r="F224" s="18" t="s">
        <v>397</v>
      </c>
      <c r="G224" s="16"/>
    </row>
    <row r="225" spans="1:7" s="6" customFormat="1" ht="25.15" customHeight="1" x14ac:dyDescent="0.2">
      <c r="A225" s="96" t="s">
        <v>332</v>
      </c>
      <c r="B225" s="80"/>
      <c r="C225" s="80"/>
      <c r="D225" s="120"/>
      <c r="E225" s="80"/>
      <c r="F225" s="80"/>
      <c r="G225" s="130"/>
    </row>
    <row r="226" spans="1:7" s="8" customFormat="1" ht="25.15" customHeight="1" x14ac:dyDescent="0.2">
      <c r="A226" s="95" t="s">
        <v>333</v>
      </c>
      <c r="B226" s="66"/>
      <c r="C226" s="66"/>
      <c r="D226" s="67"/>
      <c r="E226" s="66"/>
      <c r="F226" s="66"/>
      <c r="G226" s="116"/>
    </row>
    <row r="227" spans="1:7" s="2" customFormat="1" ht="46.35" customHeight="1" x14ac:dyDescent="0.2">
      <c r="A227" s="34" t="s">
        <v>140</v>
      </c>
      <c r="B227" s="16" t="s">
        <v>334</v>
      </c>
      <c r="C227" s="68"/>
      <c r="D227" s="33" t="s">
        <v>215</v>
      </c>
      <c r="E227" s="33" t="s">
        <v>309</v>
      </c>
      <c r="F227" s="11" t="s">
        <v>13</v>
      </c>
      <c r="G227" s="15"/>
    </row>
    <row r="228" spans="1:7" s="2" customFormat="1" ht="46.35" customHeight="1" x14ac:dyDescent="0.2">
      <c r="A228" s="34" t="s">
        <v>141</v>
      </c>
      <c r="B228" s="16" t="s">
        <v>335</v>
      </c>
      <c r="C228" s="68"/>
      <c r="D228" s="33" t="s">
        <v>215</v>
      </c>
      <c r="E228" s="33" t="s">
        <v>309</v>
      </c>
      <c r="F228" s="11">
        <v>9</v>
      </c>
      <c r="G228" s="15"/>
    </row>
    <row r="229" spans="1:7" s="2" customFormat="1" ht="46.35" customHeight="1" x14ac:dyDescent="0.2">
      <c r="A229" s="34" t="s">
        <v>142</v>
      </c>
      <c r="B229" s="16" t="s">
        <v>336</v>
      </c>
      <c r="C229" s="68"/>
      <c r="D229" s="33" t="s">
        <v>215</v>
      </c>
      <c r="E229" s="33" t="s">
        <v>217</v>
      </c>
      <c r="F229" s="11" t="s">
        <v>13</v>
      </c>
      <c r="G229" s="16"/>
    </row>
    <row r="230" spans="1:7" s="2" customFormat="1" ht="46.35" customHeight="1" x14ac:dyDescent="0.2">
      <c r="A230" s="34" t="s">
        <v>143</v>
      </c>
      <c r="B230" s="16" t="s">
        <v>337</v>
      </c>
      <c r="C230" s="68"/>
      <c r="D230" s="33" t="s">
        <v>215</v>
      </c>
      <c r="E230" s="33" t="s">
        <v>217</v>
      </c>
      <c r="F230" s="75" t="s">
        <v>397</v>
      </c>
      <c r="G230" s="15"/>
    </row>
    <row r="231" spans="1:7" s="6" customFormat="1" ht="25.15" customHeight="1" x14ac:dyDescent="0.2">
      <c r="A231" s="96" t="s">
        <v>338</v>
      </c>
      <c r="B231" s="60"/>
      <c r="C231" s="59"/>
      <c r="D231" s="64"/>
      <c r="E231" s="59"/>
      <c r="F231" s="59"/>
      <c r="G231" s="96"/>
    </row>
    <row r="232" spans="1:7" s="2" customFormat="1" ht="46.35" customHeight="1" x14ac:dyDescent="0.2">
      <c r="A232" s="119" t="s">
        <v>339</v>
      </c>
      <c r="B232" s="34"/>
      <c r="C232" s="68"/>
      <c r="D232" s="35"/>
      <c r="E232" s="68"/>
      <c r="F232" s="68"/>
      <c r="G232" s="119"/>
    </row>
    <row r="233" spans="1:7" s="6" customFormat="1" ht="25.15" customHeight="1" x14ac:dyDescent="0.2">
      <c r="A233" s="96" t="s">
        <v>340</v>
      </c>
      <c r="B233" s="60"/>
      <c r="C233" s="59"/>
      <c r="D233" s="64"/>
      <c r="E233" s="59"/>
      <c r="F233" s="59"/>
      <c r="G233" s="96"/>
    </row>
    <row r="234" spans="1:7" s="8" customFormat="1" ht="25.15" customHeight="1" x14ac:dyDescent="0.2">
      <c r="A234" s="95" t="s">
        <v>341</v>
      </c>
      <c r="B234" s="53"/>
      <c r="C234" s="52"/>
      <c r="D234" s="65"/>
      <c r="E234" s="52"/>
      <c r="F234" s="52"/>
      <c r="G234" s="95"/>
    </row>
    <row r="235" spans="1:7" ht="46.35" customHeight="1" x14ac:dyDescent="0.2">
      <c r="A235" s="19" t="s">
        <v>144</v>
      </c>
      <c r="B235" s="28" t="s">
        <v>342</v>
      </c>
      <c r="C235" s="32"/>
      <c r="D235" s="33" t="s">
        <v>218</v>
      </c>
      <c r="E235" s="28" t="s">
        <v>225</v>
      </c>
      <c r="F235" s="112" t="s">
        <v>355</v>
      </c>
      <c r="G235" s="14"/>
    </row>
    <row r="236" spans="1:7" s="2" customFormat="1" ht="46.35" customHeight="1" x14ac:dyDescent="0.2">
      <c r="A236" s="34" t="s">
        <v>145</v>
      </c>
      <c r="B236" s="28" t="s">
        <v>343</v>
      </c>
      <c r="C236" s="68"/>
      <c r="D236" s="33" t="s">
        <v>218</v>
      </c>
      <c r="E236" s="28" t="s">
        <v>225</v>
      </c>
      <c r="F236" s="112" t="s">
        <v>355</v>
      </c>
      <c r="G236" s="14"/>
    </row>
    <row r="237" spans="1:7" s="8" customFormat="1" ht="25.15" customHeight="1" x14ac:dyDescent="0.2">
      <c r="A237" s="95" t="s">
        <v>344</v>
      </c>
      <c r="B237" s="53"/>
      <c r="C237" s="52"/>
      <c r="D237" s="65"/>
      <c r="E237" s="52"/>
      <c r="F237" s="52"/>
      <c r="G237" s="95"/>
    </row>
    <row r="238" spans="1:7" ht="46.35" customHeight="1" x14ac:dyDescent="0.2">
      <c r="A238" s="73" t="s">
        <v>146</v>
      </c>
      <c r="B238" s="121" t="s">
        <v>345</v>
      </c>
      <c r="C238" s="81"/>
      <c r="D238" s="33" t="s">
        <v>215</v>
      </c>
      <c r="E238" s="73"/>
      <c r="F238" s="75" t="s">
        <v>13</v>
      </c>
      <c r="G238" s="131"/>
    </row>
    <row r="239" spans="1:7" s="8" customFormat="1" ht="25.15" customHeight="1" x14ac:dyDescent="0.2">
      <c r="A239" s="122" t="s">
        <v>346</v>
      </c>
      <c r="B239" s="83"/>
      <c r="C239" s="82"/>
      <c r="D239" s="84"/>
      <c r="E239" s="82"/>
      <c r="F239" s="84"/>
      <c r="G239" s="122"/>
    </row>
    <row r="240" spans="1:7" s="8" customFormat="1" ht="46.35" customHeight="1" x14ac:dyDescent="0.2">
      <c r="A240" s="79" t="s">
        <v>147</v>
      </c>
      <c r="B240" s="16" t="s">
        <v>347</v>
      </c>
      <c r="C240" s="68"/>
      <c r="D240" s="33" t="s">
        <v>215</v>
      </c>
      <c r="E240" s="85"/>
      <c r="F240" s="10" t="s">
        <v>397</v>
      </c>
      <c r="G240" s="132"/>
    </row>
    <row r="241" spans="1:7" s="8" customFormat="1" ht="46.35" customHeight="1" x14ac:dyDescent="0.2">
      <c r="A241" s="79" t="s">
        <v>148</v>
      </c>
      <c r="B241" s="16" t="s">
        <v>348</v>
      </c>
      <c r="C241" s="68"/>
      <c r="D241" s="33" t="s">
        <v>215</v>
      </c>
      <c r="E241" s="85"/>
      <c r="F241" s="10" t="s">
        <v>397</v>
      </c>
      <c r="G241" s="132"/>
    </row>
  </sheetData>
  <hyperlinks>
    <hyperlink ref="F110" r:id="rId1" xr:uid="{00000000-0004-0000-0100-000000000000}"/>
    <hyperlink ref="F64" r:id="rId2" xr:uid="{00000000-0004-0000-0100-000001000000}"/>
    <hyperlink ref="F235" r:id="rId3" xr:uid="{00000000-0004-0000-0100-000002000000}"/>
    <hyperlink ref="F236" r:id="rId4" xr:uid="{00000000-0004-0000-0100-000003000000}"/>
  </hyperlinks>
  <pageMargins left="0.70866141732283472" right="0.70866141732283472" top="0.74803149606299213" bottom="0.74803149606299213" header="0.31496062992125984" footer="0.31496062992125984"/>
  <pageSetup paperSize="9" scale="44" orientation="landscape" r:id="rId5"/>
  <rowBreaks count="10" manualBreakCount="10">
    <brk id="22" max="7" man="1"/>
    <brk id="50" max="7" man="1"/>
    <brk id="52" max="7" man="1"/>
    <brk id="71" max="7" man="1"/>
    <brk id="102" max="7" man="1"/>
    <brk id="122" max="7" man="1"/>
    <brk id="157" max="7" man="1"/>
    <brk id="175" max="7" man="1"/>
    <brk id="195" max="7" man="1"/>
    <brk id="220"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ile Gallery" ma:contentTypeID="0x010100441D56BDF2124F8093054219D73210EC00E86950C36A1FB6409FF7EF998514F307" ma:contentTypeVersion="0" ma:contentTypeDescription="" ma:contentTypeScope="" ma:versionID="1b2f8b88d07a3dc04a72345ec9e17109">
  <xsd:schema xmlns:xsd="http://www.w3.org/2001/XMLSchema" xmlns:xs="http://www.w3.org/2001/XMLSchema" xmlns:p="http://schemas.microsoft.com/office/2006/metadata/properties" xmlns:ns2="A56F08BA-F87D-427A-BF2C-63D398B980A3" targetNamespace="http://schemas.microsoft.com/office/2006/metadata/properties" ma:root="true" ma:fieldsID="931bb746551cfd9fc9a42732015b979c" ns2:_="">
    <xsd:import namespace="A56F08BA-F87D-427A-BF2C-63D398B980A3"/>
    <xsd:element name="properties">
      <xsd:complexType>
        <xsd:sequence>
          <xsd:element name="documentManagement">
            <xsd:complexType>
              <xsd:all>
                <xsd:element ref="ns2:Description" minOccurs="0"/>
                <xsd:element ref="ns2:Year" minOccurs="0"/>
                <xsd:element ref="ns2:Month" minOccurs="0"/>
                <xsd:element ref="ns2:ShowFile" minOccurs="0"/>
                <xsd:element ref="ns2:FileOrder" minOccurs="0"/>
                <xsd:element ref="ns2:FileCategory" minOccurs="0"/>
                <xsd:element ref="ns2:D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F08BA-F87D-427A-BF2C-63D398B980A3"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Unknown"/>
      </xsd:simpleType>
    </xsd:element>
    <xsd:element name="Year" ma:index="9" nillable="true" ma:displayName="Year" ma:internalName="Year">
      <xsd:simpleType>
        <xsd:restriction base="dms:Unknown"/>
      </xsd:simpleType>
    </xsd:element>
    <xsd:element name="Month" ma:index="10" nillable="true" ma:displayName="Month" ma:format="Dropdown" ma:internalName="Month">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restriction>
      </xsd:simpleType>
    </xsd:element>
    <xsd:element name="ShowFile" ma:index="11" nillable="true" ma:displayName="Show File" ma:default="0" ma:internalName="ShowFile">
      <xsd:simpleType>
        <xsd:restriction base="dms:Boolean"/>
      </xsd:simpleType>
    </xsd:element>
    <xsd:element name="FileOrder" ma:index="12" nillable="true" ma:displayName="Order" ma:internalName="FileOrder">
      <xsd:simpleType>
        <xsd:restriction base="dms:Unknown"/>
      </xsd:simpleType>
    </xsd:element>
    <xsd:element name="FileCategory" ma:index="13" nillable="true" ma:displayName="Category" ma:list="8209968c-372d-49c6-b509-7cb5955ad7e9" ma:internalName="Category" ma:showField="Title" ma:web="6210351c-6029-4fe7-bf9d-bb2b515ab65f">
      <xsd:simpleType>
        <xsd:restriction base="dms:Lookup"/>
      </xsd:simpleType>
    </xsd:element>
    <xsd:element name="Day" ma:index="14" nillable="true" ma:displayName="Day" ma:format="Dropdown" ma:internalName="Day">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Category xmlns="A56F08BA-F87D-427A-BF2C-63D398B980A3">22</FileCategory>
    <Month xmlns="A56F08BA-F87D-427A-BF2C-63D398B980A3">12</Month>
    <FileOrder xmlns="A56F08BA-F87D-427A-BF2C-63D398B980A3" xsi:nil="true"/>
    <Year xmlns="A56F08BA-F87D-427A-BF2C-63D398B980A3">2023</Year>
    <Description xmlns="A56F08BA-F87D-427A-BF2C-63D398B980A3" xsi:nil="true"/>
    <Day xmlns="A56F08BA-F87D-427A-BF2C-63D398B980A3">31</Day>
    <ShowFile xmlns="A56F08BA-F87D-427A-BF2C-63D398B980A3">true</ShowFile>
  </documentManagement>
</p:properties>
</file>

<file path=customXml/itemProps1.xml><?xml version="1.0" encoding="utf-8"?>
<ds:datastoreItem xmlns:ds="http://schemas.openxmlformats.org/officeDocument/2006/customXml" ds:itemID="{52588DDC-F4A9-4901-B780-FF4499E1E86B}"/>
</file>

<file path=customXml/itemProps2.xml><?xml version="1.0" encoding="utf-8"?>
<ds:datastoreItem xmlns:ds="http://schemas.openxmlformats.org/officeDocument/2006/customXml" ds:itemID="{1F6A5CCC-FF7C-4AD9-AC65-74DBFBDFFB8A}"/>
</file>

<file path=customXml/itemProps3.xml><?xml version="1.0" encoding="utf-8"?>
<ds:datastoreItem xmlns:ds="http://schemas.openxmlformats.org/officeDocument/2006/customXml" ds:itemID="{F659B7C9-FAFA-4D22-9EDA-5E7C74119F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cover </vt:lpstr>
      <vt:lpstr>31.12.23</vt:lpstr>
      <vt:lpstr>'31.12.23'!WPrint_Area_W</vt:lpstr>
      <vt:lpstr>'31.12.23'!WPrint_TitlesW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Derivatives (MAOF) Clearing House - CPMI-IOSCO Quantitative Disclosures as of December 31, 2023</dc:title>
  <dc:creator>Eliran Bental</dc:creator>
  <cp:lastModifiedBy>Yamit Zahary</cp:lastModifiedBy>
  <cp:lastPrinted>2018-06-26T14:18:38Z</cp:lastPrinted>
  <dcterms:created xsi:type="dcterms:W3CDTF">2018-06-05T11:36:03Z</dcterms:created>
  <dcterms:modified xsi:type="dcterms:W3CDTF">2024-03-10T10:39:50Z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0x010100441D56BDF2124F8093054219D73210EC00E86950C36A1FB6409FF7EF998514F307</vt:lpwstr>
  </property>
</Properties>
</file>